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FO\Documents\20121\Latest Budgets Covid\Latest Budgets Covid\"/>
    </mc:Choice>
  </mc:AlternateContent>
  <bookViews>
    <workbookView xWindow="0" yWindow="0" windowWidth="19200" windowHeight="7310" tabRatio="464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L118" i="1" l="1"/>
  <c r="L31" i="1"/>
  <c r="E46" i="1" l="1"/>
  <c r="F46" i="1" s="1"/>
  <c r="H46" i="1" s="1"/>
  <c r="J41" i="1" s="1"/>
  <c r="L41" i="1" s="1"/>
  <c r="E48" i="1"/>
  <c r="F48" i="1" s="1"/>
  <c r="H48" i="1" s="1"/>
  <c r="J42" i="1" s="1"/>
  <c r="L42" i="1" s="1"/>
  <c r="E31" i="1" l="1"/>
  <c r="F31" i="1" s="1"/>
  <c r="E32" i="1"/>
  <c r="F32" i="1" s="1"/>
  <c r="J203" i="1" l="1"/>
  <c r="J204" i="1"/>
  <c r="J205" i="1"/>
  <c r="J23" i="1"/>
  <c r="L23" i="1" s="1"/>
  <c r="J24" i="1"/>
  <c r="L24" i="1" s="1"/>
  <c r="J25" i="1"/>
  <c r="L25" i="1" s="1"/>
  <c r="J27" i="1"/>
  <c r="L27" i="1" s="1"/>
  <c r="J28" i="1"/>
  <c r="L28" i="1" s="1"/>
  <c r="J145" i="1"/>
  <c r="L145" i="1" s="1"/>
  <c r="H16" i="1" l="1"/>
  <c r="J16" i="1" s="1"/>
  <c r="L16" i="1" s="1"/>
  <c r="E55" i="1" l="1"/>
  <c r="F55" i="1" s="1"/>
  <c r="E53" i="1"/>
  <c r="F53" i="1" s="1"/>
  <c r="H53" i="1" s="1"/>
  <c r="H121" i="1"/>
  <c r="J121" i="1" s="1"/>
  <c r="L121" i="1" s="1"/>
  <c r="H124" i="1"/>
  <c r="J124" i="1" s="1"/>
  <c r="L124" i="1" s="1"/>
  <c r="H136" i="1"/>
  <c r="J136" i="1" s="1"/>
  <c r="L136" i="1" s="1"/>
  <c r="H140" i="1"/>
  <c r="J140" i="1" s="1"/>
  <c r="L140" i="1" s="1"/>
  <c r="H141" i="1"/>
  <c r="J141" i="1" s="1"/>
  <c r="L141" i="1" s="1"/>
  <c r="H149" i="1"/>
  <c r="H183" i="1"/>
  <c r="H67" i="1"/>
  <c r="J67" i="1" s="1"/>
  <c r="L67" i="1" s="1"/>
  <c r="H15" i="1"/>
  <c r="J15" i="1" s="1"/>
  <c r="L15" i="1" s="1"/>
  <c r="H17" i="1"/>
  <c r="J17" i="1" s="1"/>
  <c r="L17" i="1" s="1"/>
  <c r="H14" i="1"/>
  <c r="H18" i="1" l="1"/>
  <c r="J14" i="1"/>
  <c r="H54" i="1"/>
  <c r="J54" i="1" s="1"/>
  <c r="J53" i="1"/>
  <c r="F205" i="1"/>
  <c r="E205" i="1"/>
  <c r="F204" i="1"/>
  <c r="E204" i="1"/>
  <c r="F203" i="1"/>
  <c r="E203" i="1"/>
  <c r="F202" i="1"/>
  <c r="H202" i="1" s="1"/>
  <c r="J202" i="1" s="1"/>
  <c r="E202" i="1"/>
  <c r="F201" i="1"/>
  <c r="H201" i="1" s="1"/>
  <c r="J201" i="1" s="1"/>
  <c r="E201" i="1"/>
  <c r="F200" i="1"/>
  <c r="H200" i="1" s="1"/>
  <c r="J200" i="1" s="1"/>
  <c r="E200" i="1"/>
  <c r="F199" i="1"/>
  <c r="H199" i="1" s="1"/>
  <c r="J199" i="1" s="1"/>
  <c r="E199" i="1"/>
  <c r="F198" i="1"/>
  <c r="H198" i="1" s="1"/>
  <c r="J198" i="1" s="1"/>
  <c r="E198" i="1"/>
  <c r="F196" i="1"/>
  <c r="H196" i="1" s="1"/>
  <c r="J196" i="1" s="1"/>
  <c r="E196" i="1"/>
  <c r="F184" i="1"/>
  <c r="H184" i="1" s="1"/>
  <c r="J185" i="1" s="1"/>
  <c r="E184" i="1"/>
  <c r="F175" i="1"/>
  <c r="H175" i="1" s="1"/>
  <c r="J175" i="1" s="1"/>
  <c r="E175" i="1"/>
  <c r="F174" i="1"/>
  <c r="H174" i="1" s="1"/>
  <c r="J174" i="1" s="1"/>
  <c r="E174" i="1"/>
  <c r="F147" i="1"/>
  <c r="H147" i="1" s="1"/>
  <c r="E147" i="1"/>
  <c r="E144" i="1"/>
  <c r="F144" i="1" s="1"/>
  <c r="H144" i="1" s="1"/>
  <c r="J144" i="1" s="1"/>
  <c r="E143" i="1"/>
  <c r="F143" i="1" s="1"/>
  <c r="H143" i="1" s="1"/>
  <c r="J143" i="1" s="1"/>
  <c r="E142" i="1"/>
  <c r="F142" i="1" s="1"/>
  <c r="H142" i="1" s="1"/>
  <c r="J142" i="1" s="1"/>
  <c r="E139" i="1"/>
  <c r="F139" i="1" s="1"/>
  <c r="H139" i="1" s="1"/>
  <c r="J139" i="1" s="1"/>
  <c r="E138" i="1"/>
  <c r="F138" i="1" s="1"/>
  <c r="H138" i="1" s="1"/>
  <c r="J138" i="1" s="1"/>
  <c r="E137" i="1"/>
  <c r="F137" i="1" s="1"/>
  <c r="H137" i="1" s="1"/>
  <c r="J137" i="1" s="1"/>
  <c r="E135" i="1"/>
  <c r="F135" i="1" s="1"/>
  <c r="H135" i="1" s="1"/>
  <c r="J135" i="1" s="1"/>
  <c r="E134" i="1"/>
  <c r="F134" i="1" s="1"/>
  <c r="H134" i="1" s="1"/>
  <c r="J134" i="1" s="1"/>
  <c r="E133" i="1"/>
  <c r="F133" i="1" s="1"/>
  <c r="H133" i="1" s="1"/>
  <c r="J133" i="1" s="1"/>
  <c r="E132" i="1"/>
  <c r="F132" i="1" s="1"/>
  <c r="H132" i="1" s="1"/>
  <c r="J132" i="1" s="1"/>
  <c r="E131" i="1"/>
  <c r="F131" i="1" s="1"/>
  <c r="H131" i="1" s="1"/>
  <c r="J131" i="1" s="1"/>
  <c r="E130" i="1"/>
  <c r="F130" i="1" s="1"/>
  <c r="H130" i="1" s="1"/>
  <c r="J130" i="1" s="1"/>
  <c r="E129" i="1"/>
  <c r="F129" i="1" s="1"/>
  <c r="H129" i="1" s="1"/>
  <c r="J129" i="1" s="1"/>
  <c r="E128" i="1"/>
  <c r="F128" i="1" s="1"/>
  <c r="H128" i="1" s="1"/>
  <c r="J128" i="1" s="1"/>
  <c r="E127" i="1"/>
  <c r="F127" i="1" s="1"/>
  <c r="H127" i="1" s="1"/>
  <c r="J127" i="1" s="1"/>
  <c r="E126" i="1"/>
  <c r="F126" i="1" s="1"/>
  <c r="H126" i="1" s="1"/>
  <c r="J126" i="1" s="1"/>
  <c r="E125" i="1"/>
  <c r="F125" i="1" s="1"/>
  <c r="H125" i="1" s="1"/>
  <c r="J125" i="1" s="1"/>
  <c r="E123" i="1"/>
  <c r="F123" i="1" s="1"/>
  <c r="H123" i="1" s="1"/>
  <c r="J123" i="1" s="1"/>
  <c r="E122" i="1"/>
  <c r="F122" i="1" s="1"/>
  <c r="H122" i="1" s="1"/>
  <c r="J122" i="1" s="1"/>
  <c r="E120" i="1"/>
  <c r="F120" i="1" s="1"/>
  <c r="H120" i="1" s="1"/>
  <c r="J120" i="1" s="1"/>
  <c r="L120" i="1" s="1"/>
  <c r="E119" i="1"/>
  <c r="F119" i="1" s="1"/>
  <c r="H119" i="1" s="1"/>
  <c r="J119" i="1" s="1"/>
  <c r="E118" i="1"/>
  <c r="F118" i="1" s="1"/>
  <c r="H118" i="1" s="1"/>
  <c r="J118" i="1" s="1"/>
  <c r="E117" i="1"/>
  <c r="F117" i="1" s="1"/>
  <c r="H117" i="1" s="1"/>
  <c r="J117" i="1" s="1"/>
  <c r="E116" i="1"/>
  <c r="F116" i="1" s="1"/>
  <c r="H116" i="1" s="1"/>
  <c r="J116" i="1" s="1"/>
  <c r="E115" i="1"/>
  <c r="F115" i="1" s="1"/>
  <c r="H115" i="1" s="1"/>
  <c r="J115" i="1" s="1"/>
  <c r="E114" i="1"/>
  <c r="F114" i="1" s="1"/>
  <c r="H114" i="1" s="1"/>
  <c r="J114" i="1" s="1"/>
  <c r="E113" i="1"/>
  <c r="F113" i="1" s="1"/>
  <c r="H113" i="1" s="1"/>
  <c r="J113" i="1" s="1"/>
  <c r="E112" i="1"/>
  <c r="F112" i="1" s="1"/>
  <c r="H112" i="1" s="1"/>
  <c r="J112" i="1" s="1"/>
  <c r="E111" i="1"/>
  <c r="F111" i="1" s="1"/>
  <c r="H111" i="1" s="1"/>
  <c r="J111" i="1" s="1"/>
  <c r="E71" i="1"/>
  <c r="F71" i="1" s="1"/>
  <c r="H71" i="1" s="1"/>
  <c r="J71" i="1" s="1"/>
  <c r="E70" i="1"/>
  <c r="F70" i="1" s="1"/>
  <c r="H70" i="1" s="1"/>
  <c r="J70" i="1" s="1"/>
  <c r="E69" i="1"/>
  <c r="F69" i="1" s="1"/>
  <c r="H69" i="1" s="1"/>
  <c r="J69" i="1" s="1"/>
  <c r="E68" i="1"/>
  <c r="F68" i="1" s="1"/>
  <c r="H68" i="1" s="1"/>
  <c r="J68" i="1" s="1"/>
  <c r="E66" i="1"/>
  <c r="F66" i="1" s="1"/>
  <c r="H66" i="1" s="1"/>
  <c r="J66" i="1" s="1"/>
  <c r="E56" i="1"/>
  <c r="F56" i="1" s="1"/>
  <c r="E51" i="1"/>
  <c r="F51" i="1" s="1"/>
  <c r="H51" i="1" s="1"/>
  <c r="J51" i="1" s="1"/>
  <c r="E40" i="1"/>
  <c r="F40" i="1" s="1"/>
  <c r="H40" i="1" s="1"/>
  <c r="J40" i="1" s="1"/>
  <c r="L40" i="1" s="1"/>
  <c r="E22" i="1"/>
  <c r="F22" i="1" s="1"/>
  <c r="H22" i="1" s="1"/>
  <c r="J22" i="1" s="1"/>
  <c r="L22" i="1" s="1"/>
  <c r="E21" i="1"/>
  <c r="F21" i="1" s="1"/>
  <c r="H21" i="1" s="1"/>
  <c r="J21" i="1" s="1"/>
  <c r="L21" i="1" s="1"/>
  <c r="L29" i="1" s="1"/>
  <c r="E19" i="1"/>
  <c r="F19" i="1" s="1"/>
  <c r="H19" i="1" s="1"/>
  <c r="J19" i="1" s="1"/>
  <c r="L19" i="1" s="1"/>
  <c r="J18" i="1" l="1"/>
  <c r="L18" i="1" s="1"/>
  <c r="L14" i="1"/>
  <c r="H55" i="1"/>
  <c r="H52" i="1"/>
  <c r="J52" i="1" s="1"/>
  <c r="H56" i="1" l="1"/>
  <c r="J56" i="1" s="1"/>
  <c r="J55" i="1"/>
</calcChain>
</file>

<file path=xl/sharedStrings.xml><?xml version="1.0" encoding="utf-8"?>
<sst xmlns="http://schemas.openxmlformats.org/spreadsheetml/2006/main" count="307" uniqueCount="248">
  <si>
    <t>CPI/ Inflation rate</t>
  </si>
  <si>
    <t>Service Type</t>
  </si>
  <si>
    <t>Category of user/users</t>
  </si>
  <si>
    <t>Tariffs 2016-2017</t>
  </si>
  <si>
    <t>Proposed Increase/ Decrease</t>
  </si>
  <si>
    <t>Increase amount</t>
  </si>
  <si>
    <t>New Tariffs 2018/2019</t>
  </si>
  <si>
    <t>Property Rates</t>
  </si>
  <si>
    <t>Domestic</t>
  </si>
  <si>
    <t>Business</t>
  </si>
  <si>
    <t>Government</t>
  </si>
  <si>
    <t>Not % based</t>
  </si>
  <si>
    <t xml:space="preserve">Vacant </t>
  </si>
  <si>
    <t>Agricultural</t>
  </si>
  <si>
    <t>Senior citizens with property valued less than R200.000.00</t>
  </si>
  <si>
    <t>Refuse Removal</t>
  </si>
  <si>
    <t>Business  - Small</t>
  </si>
  <si>
    <t>Not based</t>
  </si>
  <si>
    <t>Burial and Cemeteries</t>
  </si>
  <si>
    <t>Single Grave once off</t>
  </si>
  <si>
    <t>Double grave once off</t>
  </si>
  <si>
    <t>Library Membership Fee</t>
  </si>
  <si>
    <t>Rental Office</t>
  </si>
  <si>
    <t>Large Businesses</t>
  </si>
  <si>
    <t>Small Businesses</t>
  </si>
  <si>
    <t>Building Plan fees</t>
  </si>
  <si>
    <t>Commercial, industrial Government</t>
  </si>
  <si>
    <t>Low cost funded by DPT of human settlement</t>
  </si>
  <si>
    <t>Administration for  alteration in the existing building (extending, fitting of glasses.etc)</t>
  </si>
  <si>
    <t>PENALTY-Administration for as built plans</t>
  </si>
  <si>
    <t>Town Planning</t>
  </si>
  <si>
    <t>S.G. Diagram</t>
  </si>
  <si>
    <t>General Plan</t>
  </si>
  <si>
    <t>Zoning Certificate</t>
  </si>
  <si>
    <t>Zoning and Rezoning of Land</t>
  </si>
  <si>
    <t>Amendments to scheme clauses</t>
  </si>
  <si>
    <t>Less than 5000sqm (including minor and inconsequential)</t>
  </si>
  <si>
    <t>5000sqm-5ha</t>
  </si>
  <si>
    <t>&gt;5ha – 10ha</t>
  </si>
  <si>
    <t>&gt;10ha</t>
  </si>
  <si>
    <t>Basic</t>
  </si>
  <si>
    <t>1ha in excess of 10ha</t>
  </si>
  <si>
    <t xml:space="preserve">Material change to the application </t>
  </si>
  <si>
    <t>50% of the applicable rezoning fee as indicated above</t>
  </si>
  <si>
    <t xml:space="preserve">None </t>
  </si>
  <si>
    <t>Applicable Appeals (MSA sec. 62)</t>
  </si>
  <si>
    <t>Subdivision of Land/Consolidation</t>
  </si>
  <si>
    <t>Basic application fee</t>
  </si>
  <si>
    <t>Less than 6 subs per portion</t>
  </si>
  <si>
    <t>6 - 10 subs per portion</t>
  </si>
  <si>
    <t>11–20 subs per portion</t>
  </si>
  <si>
    <t>More than 21 subs per portion</t>
  </si>
  <si>
    <t>Applicants appeals</t>
  </si>
  <si>
    <t>Consolidation</t>
  </si>
  <si>
    <t>All instances where the conditions are removed via a PDA process</t>
  </si>
  <si>
    <t>Consent</t>
  </si>
  <si>
    <t>Consent &amp; change of use of land or building</t>
  </si>
  <si>
    <t>Bed &amp; Breakfast/Guest house applications</t>
  </si>
  <si>
    <t>Sand mining &amp; any other mining application</t>
  </si>
  <si>
    <t>Applicant appeals</t>
  </si>
  <si>
    <t>On a property &lt;300sqm in extent</t>
  </si>
  <si>
    <t>On a property between 300 and 1000sqm in extent</t>
  </si>
  <si>
    <t>On a property &gt;1000sqm</t>
  </si>
  <si>
    <t>RELAXATION</t>
  </si>
  <si>
    <t>For residential sites</t>
  </si>
  <si>
    <t>Non-residential sites</t>
  </si>
  <si>
    <t>Renewal R533.00 per annum</t>
  </si>
  <si>
    <t>Advertising</t>
  </si>
  <si>
    <t>1.5 m x 3.0m</t>
  </si>
  <si>
    <t>R127.92 per structure per month</t>
  </si>
  <si>
    <t>3.0m x 6.0m</t>
  </si>
  <si>
    <t>R222.79 per structure per month</t>
  </si>
  <si>
    <t>Livestock small and Large</t>
  </si>
  <si>
    <t xml:space="preserve">R63.60 per head for entering (add) R26.65 for 12 hrs per head </t>
  </si>
  <si>
    <t>Waste Removal</t>
  </si>
  <si>
    <t>Garden Waste Removal Fees</t>
  </si>
  <si>
    <t>Spot fines for illegal dumping</t>
  </si>
  <si>
    <t>Households</t>
  </si>
  <si>
    <t>General Practitioners (Surgeries &amp; Clinics)</t>
  </si>
  <si>
    <t>Business entities</t>
  </si>
  <si>
    <t>Tender Fees</t>
  </si>
  <si>
    <t>Between R200 000 and R1000 000</t>
  </si>
  <si>
    <t>Between R1000 000 and R10 000 000</t>
  </si>
  <si>
    <t>Above R10 000 000</t>
  </si>
  <si>
    <t>Services Rendered by Traffic</t>
  </si>
  <si>
    <t>Removal per motor vehicle</t>
  </si>
  <si>
    <t>Drivers, vehicle owners and Companies</t>
  </si>
  <si>
    <t>None</t>
  </si>
  <si>
    <t>Removal per Heavy motor vehicle</t>
  </si>
  <si>
    <t>Impounding fee per vehicle (Storage)</t>
  </si>
  <si>
    <t>R100.00 per Day</t>
  </si>
  <si>
    <t>Impounding fee per vehicle recovered for causing intentional obstruction on any public road.</t>
  </si>
  <si>
    <t>R330.00 per Day</t>
  </si>
  <si>
    <t>Escorting services: for Sporting events and other gatherings</t>
  </si>
  <si>
    <t>Businesses, Departments and Community</t>
  </si>
  <si>
    <t>R 100.00 per office per hour</t>
  </si>
  <si>
    <t>Escorting services:Abnomal vehicles and Loads</t>
  </si>
  <si>
    <t>R100.00 per office per hour</t>
  </si>
  <si>
    <t>Temporary closure of Public Road or part there of pertaining to Street Parties and other gatherings.</t>
  </si>
  <si>
    <t>R100.00 per officer per hour</t>
  </si>
  <si>
    <t>No person may drive motor vehicle on public Road without a valid Driver’s Licence in his/her possession.</t>
  </si>
  <si>
    <t>Unlicensed drivers, Drivers, Vehicle owners, leaner drivers</t>
  </si>
  <si>
    <t>No person may drive unlicensed motor vehicle on public Road.</t>
  </si>
  <si>
    <t xml:space="preserve">Stopping a public Transport motor vehicle Bus/Taxi on area that is not designated for picking up or dropping off passengers.  </t>
  </si>
  <si>
    <t>R   700.00</t>
  </si>
  <si>
    <t xml:space="preserve">                  -  Medium</t>
  </si>
  <si>
    <t xml:space="preserve">                  -  Complex</t>
  </si>
  <si>
    <t>Vacant Stands - Availability Fee - Domestic</t>
  </si>
  <si>
    <t>Vacant Stands - Availability Fee - Business</t>
  </si>
  <si>
    <t>Business - Night</t>
  </si>
  <si>
    <t>Business - Day</t>
  </si>
  <si>
    <t xml:space="preserve"> Government - Day</t>
  </si>
  <si>
    <t xml:space="preserve"> Government - Night</t>
  </si>
  <si>
    <t xml:space="preserve">Independently (Private use) - Night </t>
  </si>
  <si>
    <t xml:space="preserve">Independently (Private use) - Day </t>
  </si>
  <si>
    <t>Rental :Municipal Hall Hire Per Hour</t>
  </si>
  <si>
    <t>No person may drive motor vehicle on public Road without a valid Driver’s Licence.</t>
  </si>
  <si>
    <t>No person may fail to display a  valid license disk on a vehicle driven on a public road</t>
  </si>
  <si>
    <t xml:space="preserve"> Tariffs 2017/2018</t>
  </si>
  <si>
    <t>Call out fee of Breakdown cost plus offence charge fee.</t>
  </si>
  <si>
    <t>Increase (5%)</t>
  </si>
  <si>
    <t>New Tariffs  2020/2021</t>
  </si>
  <si>
    <t xml:space="preserve">DRIVING LICENCE FEES </t>
  </si>
  <si>
    <t>Pound Fees- Incoming</t>
  </si>
  <si>
    <t>Pound Fees- After every 12hrs</t>
  </si>
  <si>
    <t>Livestock small and Large( Consider split for every catergory)</t>
  </si>
  <si>
    <t>Applicatiion for licences</t>
  </si>
  <si>
    <t>Leaners licence Bookings</t>
  </si>
  <si>
    <t>Renewals</t>
  </si>
  <si>
    <t>Proffesional Driving Permits</t>
  </si>
  <si>
    <t>Application for PrDP (Without temporal driving licence)</t>
  </si>
  <si>
    <t>Duplicate Leaners Licence</t>
  </si>
  <si>
    <t>Leaners Licence issue</t>
  </si>
  <si>
    <t>Driving licence renewal (With temporal driving licence)</t>
  </si>
  <si>
    <t>Driving Licence renewals (Without temporal driving licence)</t>
  </si>
  <si>
    <t>Application for PrDP (with temporal driving licence)</t>
  </si>
  <si>
    <t xml:space="preserve">Temporal driving licence with or without PrDP </t>
  </si>
  <si>
    <t>Building Less that 80m2</t>
  </si>
  <si>
    <t>Buildng Less that 100m2</t>
  </si>
  <si>
    <t>Bulding more than 100m2</t>
  </si>
  <si>
    <t>Hoarding Permits</t>
  </si>
  <si>
    <t>Industrial (for 3 months)</t>
  </si>
  <si>
    <t>Government (for 3 months)</t>
  </si>
  <si>
    <t>Commercial (for 3 months)</t>
  </si>
  <si>
    <t>Residential (for 3 months)</t>
  </si>
  <si>
    <t>CBD/Main Street separate Businesses (for 3 months)</t>
  </si>
  <si>
    <t xml:space="preserve">Demolishing Fee of all buildings </t>
  </si>
  <si>
    <t>Boundry Wall</t>
  </si>
  <si>
    <t>Boundry Wall ( Bricks &amp; Blocks) 1800mm high</t>
  </si>
  <si>
    <t>Boundry Wall ( Pre-cast) 1800mm high</t>
  </si>
  <si>
    <t>Boundry Wall ( Palisade fencing) 1800mm high</t>
  </si>
  <si>
    <t>Identifications of site beacons must be done by a professional land surveyor.The Municipality will only provide technical advice.</t>
  </si>
  <si>
    <t>Residential</t>
  </si>
  <si>
    <t xml:space="preserve">Non- Residential </t>
  </si>
  <si>
    <t>Temporal Structures</t>
  </si>
  <si>
    <t>Tent</t>
  </si>
  <si>
    <t>Carport</t>
  </si>
  <si>
    <t>Container for site office or storage container during construction</t>
  </si>
  <si>
    <t>Buildiing Plan Fee</t>
  </si>
  <si>
    <t xml:space="preserve">Pre- Srutiny of Plan </t>
  </si>
  <si>
    <t>Swimming Pool</t>
  </si>
  <si>
    <t>Operational Certificate</t>
  </si>
  <si>
    <t>Second Call inspection for the same Inspection Stage</t>
  </si>
  <si>
    <t>Penalties</t>
  </si>
  <si>
    <t>Deposits will be forffeited after 7 days of issuing completion certificate should the contractor or developer not clear side walks/pavement within such period.</t>
  </si>
  <si>
    <t>Exemption certificate ( 100+ 15% VAT)</t>
  </si>
  <si>
    <t>RDP Area (60% of Domestic rate)</t>
  </si>
  <si>
    <t>Rates Clearance Certificate</t>
  </si>
  <si>
    <t>Removal from separate customers on the same Building/Complex</t>
  </si>
  <si>
    <t xml:space="preserve">Refundable Deposit </t>
  </si>
  <si>
    <t>Deposit is refundable when the Municipal Hall is returned to the Municipality in its original state and condition.</t>
  </si>
  <si>
    <t>Cancellation Fee Payable is the percentage of the amount paid for the booking excluding the refundable deposit. 100% Cancellation Fee to be charged where cancellation is requested on the day of the event/booking.</t>
  </si>
  <si>
    <t>Cancellation Fee - 72 Hours before actual event /booking</t>
  </si>
  <si>
    <t>Cancellation Fee - 48 Hours Before Actual event /booking</t>
  </si>
  <si>
    <t>Cancellation Fee - 24 Hours Before Actual event /booking</t>
  </si>
  <si>
    <t>Cancellation Fee - On the Day of the Event/ booking</t>
  </si>
  <si>
    <t>Sheeps &amp; Goats</t>
  </si>
  <si>
    <t>Cattles/Horse/ Donkey/Pigs/ Ostri</t>
  </si>
  <si>
    <t>Livestock to be autioned after 20 days subject to a notice being issued to the owner.</t>
  </si>
  <si>
    <t xml:space="preserve">Property owner in the rural area </t>
  </si>
  <si>
    <t>Property owner in the urban area (Increase not percentage based).</t>
  </si>
  <si>
    <t>Miscelanious Charges</t>
  </si>
  <si>
    <t>Exhumation of Body</t>
  </si>
  <si>
    <t xml:space="preserve">Widening or Depening of Grave </t>
  </si>
  <si>
    <t>Permit to erect a memorial stone</t>
  </si>
  <si>
    <t>After Hours Burial Request ( Burial Plot, Grave fee+ 50% of Fee)</t>
  </si>
  <si>
    <t>All burial requests is subject to 16 hours request.</t>
  </si>
  <si>
    <t>Membership Card</t>
  </si>
  <si>
    <t>Trading Tariffs/ Business Licences</t>
  </si>
  <si>
    <t>Food vendors in caravans &amp; Carts or similar vessel</t>
  </si>
  <si>
    <t>General Dealers</t>
  </si>
  <si>
    <t>Suppermarkerts, wholesalers &amp; Butcheries</t>
  </si>
  <si>
    <t>Resturants, B&amp;B's, Hotels, Guest Houses, Lodges</t>
  </si>
  <si>
    <t>Spaza Shops</t>
  </si>
  <si>
    <t>Funeral Parlours</t>
  </si>
  <si>
    <t>Hawker Licence: Trucks &amp; Bakkies</t>
  </si>
  <si>
    <t>Hawker Licence: Street Vendors- Fruit &amp;Vegetables &amp; Clothing</t>
  </si>
  <si>
    <t>Hawker Licence: Special Application on Events</t>
  </si>
  <si>
    <t>Clothing Shops</t>
  </si>
  <si>
    <t>Hardware</t>
  </si>
  <si>
    <t>Tariffs 2019/2020</t>
  </si>
  <si>
    <t>Garages</t>
  </si>
  <si>
    <t>Livestock Sales</t>
  </si>
  <si>
    <t>Car wash</t>
  </si>
  <si>
    <t>Laundrymat or Dry Cleaning</t>
  </si>
  <si>
    <t>Financial Services Institution</t>
  </si>
  <si>
    <t>Beauty Parlour, Hair Salons, Barber Shops etc</t>
  </si>
  <si>
    <t>Furniture Shops</t>
  </si>
  <si>
    <t>Legal Practice</t>
  </si>
  <si>
    <t>Surgeries,Private Clinics, Pharmacies etc</t>
  </si>
  <si>
    <t>Transport Industry</t>
  </si>
  <si>
    <t>Liquor Shops, Bottle Stores &amp; Tarvens</t>
  </si>
  <si>
    <t>Book shops</t>
  </si>
  <si>
    <t>Brokers:Insurance,Estate agents etc</t>
  </si>
  <si>
    <t>Businesses - Complex Initial fee</t>
  </si>
  <si>
    <t>Other Business Trading Tariffs</t>
  </si>
  <si>
    <t>Municipal Website</t>
  </si>
  <si>
    <t>Municipal Notice Boards</t>
  </si>
  <si>
    <t>Street lights</t>
  </si>
  <si>
    <t>Permanent Notice Board on Municipal Land</t>
  </si>
  <si>
    <t>Municipal News letter</t>
  </si>
  <si>
    <t>The above tarrifs are inrespect of first time violations, where a livestock is a repeat offender, 100% additional fine will be charged on all future violations</t>
  </si>
  <si>
    <t xml:space="preserve">Barner </t>
  </si>
  <si>
    <t>A fine of 50% additional charge on the catergory of respective advert will be charged excluding an advert on municipal website.</t>
  </si>
  <si>
    <t>Relaxation of height of boundary walls in excess of 1800mm (Residential &amp; Non Residential)</t>
  </si>
  <si>
    <t>2020/21 FINAL TARIFFS</t>
  </si>
  <si>
    <t>All approved adverts will be authenticated by a municipal sticker. Unapproved adverts will be removed and a fine will be levied.</t>
  </si>
  <si>
    <t xml:space="preserve">Business per sq. m. </t>
  </si>
  <si>
    <t xml:space="preserve">Private use per sq. m </t>
  </si>
  <si>
    <t>Rental vacant land</t>
  </si>
  <si>
    <t xml:space="preserve">construction phase </t>
  </si>
  <si>
    <t xml:space="preserve">Incentives for developers on rates </t>
  </si>
  <si>
    <t>Pre-constrcution phase</t>
  </si>
  <si>
    <t>50% off</t>
  </si>
  <si>
    <t xml:space="preserve">1st three years of Operation </t>
  </si>
  <si>
    <t xml:space="preserve">15% off </t>
  </si>
  <si>
    <t>75% off</t>
  </si>
  <si>
    <t xml:space="preserve">4th year of operation </t>
  </si>
  <si>
    <t>-</t>
  </si>
  <si>
    <t xml:space="preserve">full rates are payable </t>
  </si>
  <si>
    <t xml:space="preserve">11.50 per sq. m </t>
  </si>
  <si>
    <t xml:space="preserve">8.50 per sq m </t>
  </si>
  <si>
    <t xml:space="preserve">Business licence registration </t>
  </si>
  <si>
    <t>No leaner driver  may   drive motor vehicle on a  road without supervision by a qualified Driver in possssion of valid dirver's licence.</t>
  </si>
  <si>
    <t>No leaner driver  may   drive motor vehicle on a  road without  possssion of a valid leaner's licence.</t>
  </si>
  <si>
    <r>
      <t>Burial Plot</t>
    </r>
    <r>
      <rPr>
        <i/>
        <sz val="12"/>
        <color theme="1"/>
        <rFont val="Calibri"/>
        <family val="2"/>
        <scheme val="minor"/>
      </rPr>
      <t xml:space="preserve">  (Non- refundable fee)</t>
    </r>
  </si>
  <si>
    <r>
      <rPr>
        <b/>
        <sz val="12"/>
        <color theme="1"/>
        <rFont val="Calibri"/>
        <family val="2"/>
        <scheme val="minor"/>
      </rPr>
      <t>Minor works</t>
    </r>
    <r>
      <rPr>
        <sz val="12"/>
        <color theme="1"/>
        <rFont val="Calibri"/>
        <family val="2"/>
        <scheme val="minor"/>
      </rPr>
      <t xml:space="preserve"> ( Interms of section 13 of the Act ( Valid for 6 months only)</t>
    </r>
  </si>
  <si>
    <t>Residential by individual owners (m2)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</si>
</sst>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3" formatCode="_-* #,##0.00_-;\-* #,##0.00_-;_-* &quot;-&quot;??_-;_-@_-"/>
    <numFmt numFmtId="164" formatCode="_(* #,##0.00_);_(* \(#,##0.00\);_(* &quot;-&quot;??_);_(@_)"/>
    <numFmt numFmtId="165" formatCode="_(* #,##0.00000_);_(* \(#,##0.00000\);_(* &quot;-&quot;??_);_(@_)"/>
    <numFmt numFmtId="166" formatCode="0.00000"/>
    <numFmt numFmtId="167" formatCode="0.0%"/>
    <numFmt numFmtId="168" formatCode="_(* #,##0.0000_);_(* \(#,##0.0000\);_(* &quot;-&quot;??_);_(@_)"/>
    <numFmt numFmtId="169" formatCode="_-* #,##0.0000_-;\-* #,##0.0000_-;_-* &quot;-&quot;??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i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horizontal="left" vertical="top"/>
    </xf>
    <xf numFmtId="0" fontId="4" fillId="0" borderId="0" xfId="0" applyFont="1" applyAlignment="1">
      <alignment wrapText="1"/>
    </xf>
    <xf numFmtId="0" fontId="0" fillId="2" borderId="0" xfId="0" applyFill="1"/>
    <xf numFmtId="165" fontId="0" fillId="0" borderId="0" xfId="1" applyNumberFormat="1" applyFont="1"/>
    <xf numFmtId="167" fontId="0" fillId="0" borderId="0" xfId="2" applyNumberFormat="1" applyFont="1" applyAlignment="1">
      <alignment horizontal="right"/>
    </xf>
    <xf numFmtId="0" fontId="0" fillId="0" borderId="0" xfId="0" applyFill="1"/>
    <xf numFmtId="0" fontId="4" fillId="0" borderId="0" xfId="0" applyFont="1" applyFill="1" applyAlignment="1">
      <alignment wrapText="1"/>
    </xf>
    <xf numFmtId="0" fontId="0" fillId="3" borderId="0" xfId="0" applyFill="1"/>
    <xf numFmtId="0" fontId="6" fillId="0" borderId="0" xfId="0" applyFont="1" applyFill="1"/>
    <xf numFmtId="0" fontId="7" fillId="0" borderId="0" xfId="0" applyFont="1" applyFill="1"/>
    <xf numFmtId="0" fontId="7" fillId="0" borderId="0" xfId="0" applyFont="1"/>
    <xf numFmtId="0" fontId="5" fillId="0" borderId="0" xfId="0" applyFont="1" applyFill="1"/>
    <xf numFmtId="0" fontId="5" fillId="0" borderId="0" xfId="0" applyFont="1"/>
    <xf numFmtId="0" fontId="0" fillId="4" borderId="0" xfId="0" applyFill="1"/>
    <xf numFmtId="0" fontId="5" fillId="4" borderId="0" xfId="0" applyFont="1" applyFill="1"/>
    <xf numFmtId="0" fontId="2" fillId="0" borderId="1" xfId="0" applyFont="1" applyFill="1" applyBorder="1" applyAlignment="1">
      <alignment wrapText="1"/>
    </xf>
    <xf numFmtId="0" fontId="2" fillId="0" borderId="1" xfId="0" applyFont="1" applyFill="1" applyBorder="1" applyAlignment="1">
      <alignment horizontal="left" vertical="top" wrapText="1"/>
    </xf>
    <xf numFmtId="167" fontId="2" fillId="0" borderId="1" xfId="2" applyNumberFormat="1" applyFont="1" applyFill="1" applyBorder="1" applyAlignment="1">
      <alignment horizontal="left" vertical="center" wrapText="1"/>
    </xf>
    <xf numFmtId="165" fontId="2" fillId="0" borderId="1" xfId="0" applyNumberFormat="1" applyFont="1" applyFill="1" applyBorder="1" applyAlignment="1">
      <alignment horizontal="left" vertical="top" wrapText="1"/>
    </xf>
    <xf numFmtId="169" fontId="2" fillId="0" borderId="1" xfId="0" applyNumberFormat="1" applyFont="1" applyFill="1" applyBorder="1" applyAlignment="1">
      <alignment horizontal="right" vertical="top" wrapText="1"/>
    </xf>
    <xf numFmtId="165" fontId="2" fillId="0" borderId="1" xfId="0" applyNumberFormat="1" applyFont="1" applyFill="1" applyBorder="1" applyAlignment="1">
      <alignment horizontal="right" vertical="top" wrapText="1"/>
    </xf>
    <xf numFmtId="0" fontId="2" fillId="0" borderId="1" xfId="0" applyFont="1" applyFill="1" applyBorder="1"/>
    <xf numFmtId="0" fontId="3" fillId="0" borderId="1" xfId="0" applyFont="1" applyFill="1" applyBorder="1"/>
    <xf numFmtId="10" fontId="3" fillId="0" borderId="1" xfId="0" applyNumberFormat="1" applyFont="1" applyFill="1" applyBorder="1"/>
    <xf numFmtId="166" fontId="3" fillId="0" borderId="1" xfId="0" applyNumberFormat="1" applyFont="1" applyFill="1" applyBorder="1" applyAlignment="1">
      <alignment horizontal="left" vertical="top"/>
    </xf>
    <xf numFmtId="167" fontId="0" fillId="0" borderId="1" xfId="2" applyNumberFormat="1" applyFont="1" applyFill="1" applyBorder="1" applyAlignment="1">
      <alignment horizontal="right"/>
    </xf>
    <xf numFmtId="165" fontId="0" fillId="0" borderId="1" xfId="1" applyNumberFormat="1" applyFont="1" applyFill="1" applyBorder="1"/>
    <xf numFmtId="168" fontId="3" fillId="0" borderId="1" xfId="1" applyNumberFormat="1" applyFont="1" applyFill="1" applyBorder="1" applyAlignment="1">
      <alignment horizontal="left" vertical="top"/>
    </xf>
    <xf numFmtId="2" fontId="3" fillId="0" borderId="1" xfId="0" applyNumberFormat="1" applyFont="1" applyFill="1" applyBorder="1" applyAlignment="1">
      <alignment horizontal="left" vertical="top"/>
    </xf>
    <xf numFmtId="167" fontId="3" fillId="0" borderId="1" xfId="2" applyNumberFormat="1" applyFont="1" applyFill="1" applyBorder="1" applyAlignment="1">
      <alignment horizontal="right"/>
    </xf>
    <xf numFmtId="165" fontId="3" fillId="0" borderId="1" xfId="1" applyNumberFormat="1" applyFont="1" applyFill="1" applyBorder="1" applyAlignment="1">
      <alignment horizontal="left" vertical="top"/>
    </xf>
    <xf numFmtId="164" fontId="0" fillId="0" borderId="1" xfId="1" applyNumberFormat="1" applyFont="1" applyFill="1" applyBorder="1"/>
    <xf numFmtId="0" fontId="2" fillId="0" borderId="2" xfId="0" applyFont="1" applyFill="1" applyBorder="1"/>
    <xf numFmtId="167" fontId="0" fillId="3" borderId="1" xfId="2" applyNumberFormat="1" applyFont="1" applyFill="1" applyBorder="1" applyAlignment="1">
      <alignment horizontal="right"/>
    </xf>
    <xf numFmtId="0" fontId="2" fillId="0" borderId="4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vertical="top" wrapText="1"/>
    </xf>
    <xf numFmtId="0" fontId="0" fillId="0" borderId="1" xfId="0" applyFont="1" applyFill="1" applyBorder="1"/>
    <xf numFmtId="0" fontId="2" fillId="0" borderId="4" xfId="0" applyFont="1" applyFill="1" applyBorder="1" applyAlignment="1">
      <alignment vertical="top" wrapText="1"/>
    </xf>
    <xf numFmtId="0" fontId="3" fillId="0" borderId="1" xfId="0" applyFont="1" applyFill="1" applyBorder="1" applyAlignment="1">
      <alignment horizontal="left" wrapText="1"/>
    </xf>
    <xf numFmtId="0" fontId="3" fillId="0" borderId="1" xfId="0" applyFont="1" applyFill="1" applyBorder="1" applyAlignment="1">
      <alignment wrapText="1"/>
    </xf>
    <xf numFmtId="0" fontId="3" fillId="0" borderId="1" xfId="0" applyFont="1" applyBorder="1"/>
    <xf numFmtId="10" fontId="3" fillId="0" borderId="1" xfId="0" applyNumberFormat="1" applyFont="1" applyBorder="1"/>
    <xf numFmtId="2" fontId="3" fillId="0" borderId="1" xfId="0" applyNumberFormat="1" applyFont="1" applyBorder="1" applyAlignment="1">
      <alignment horizontal="left" vertical="top"/>
    </xf>
    <xf numFmtId="164" fontId="0" fillId="0" borderId="1" xfId="1" applyNumberFormat="1" applyFont="1" applyBorder="1"/>
    <xf numFmtId="0" fontId="2" fillId="0" borderId="1" xfId="0" applyFont="1" applyBorder="1"/>
    <xf numFmtId="2" fontId="2" fillId="0" borderId="1" xfId="0" applyNumberFormat="1" applyFont="1" applyBorder="1" applyAlignment="1">
      <alignment horizontal="left" vertical="top"/>
    </xf>
    <xf numFmtId="167" fontId="6" fillId="0" borderId="1" xfId="2" applyNumberFormat="1" applyFont="1" applyBorder="1" applyAlignment="1">
      <alignment horizontal="right"/>
    </xf>
    <xf numFmtId="164" fontId="6" fillId="0" borderId="1" xfId="1" applyNumberFormat="1" applyFont="1" applyBorder="1"/>
    <xf numFmtId="167" fontId="6" fillId="3" borderId="1" xfId="2" applyNumberFormat="1" applyFont="1" applyFill="1" applyBorder="1" applyAlignment="1">
      <alignment horizontal="right"/>
    </xf>
    <xf numFmtId="167" fontId="0" fillId="0" borderId="1" xfId="2" applyNumberFormat="1" applyFont="1" applyBorder="1" applyAlignment="1">
      <alignment horizontal="right"/>
    </xf>
    <xf numFmtId="0" fontId="2" fillId="0" borderId="3" xfId="0" applyFont="1" applyBorder="1" applyAlignment="1">
      <alignment horizontal="center" vertical="top"/>
    </xf>
    <xf numFmtId="0" fontId="3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wrapText="1"/>
    </xf>
    <xf numFmtId="10" fontId="2" fillId="0" borderId="1" xfId="0" applyNumberFormat="1" applyFont="1" applyBorder="1"/>
    <xf numFmtId="167" fontId="6" fillId="0" borderId="1" xfId="2" applyNumberFormat="1" applyFont="1" applyFill="1" applyBorder="1" applyAlignment="1">
      <alignment horizontal="right"/>
    </xf>
    <xf numFmtId="0" fontId="8" fillId="0" borderId="1" xfId="0" applyFont="1" applyBorder="1"/>
    <xf numFmtId="0" fontId="3" fillId="4" borderId="1" xfId="0" applyFont="1" applyFill="1" applyBorder="1" applyAlignment="1">
      <alignment horizontal="left"/>
    </xf>
    <xf numFmtId="0" fontId="3" fillId="4" borderId="1" xfId="0" applyFont="1" applyFill="1" applyBorder="1"/>
    <xf numFmtId="10" fontId="3" fillId="4" borderId="1" xfId="0" applyNumberFormat="1" applyFont="1" applyFill="1" applyBorder="1"/>
    <xf numFmtId="2" fontId="3" fillId="4" borderId="1" xfId="0" applyNumberFormat="1" applyFont="1" applyFill="1" applyBorder="1" applyAlignment="1">
      <alignment horizontal="left" vertical="top"/>
    </xf>
    <xf numFmtId="167" fontId="0" fillId="4" borderId="1" xfId="2" applyNumberFormat="1" applyFont="1" applyFill="1" applyBorder="1" applyAlignment="1">
      <alignment horizontal="right"/>
    </xf>
    <xf numFmtId="164" fontId="0" fillId="4" borderId="1" xfId="1" applyNumberFormat="1" applyFont="1" applyFill="1" applyBorder="1"/>
    <xf numFmtId="0" fontId="2" fillId="4" borderId="1" xfId="0" applyFont="1" applyFill="1" applyBorder="1"/>
    <xf numFmtId="0" fontId="3" fillId="4" borderId="1" xfId="0" applyFont="1" applyFill="1" applyBorder="1" applyAlignment="1">
      <alignment vertical="top" wrapText="1"/>
    </xf>
    <xf numFmtId="0" fontId="2" fillId="4" borderId="1" xfId="0" applyFont="1" applyFill="1" applyBorder="1" applyAlignment="1">
      <alignment wrapText="1"/>
    </xf>
    <xf numFmtId="2" fontId="3" fillId="4" borderId="1" xfId="0" applyNumberFormat="1" applyFont="1" applyFill="1" applyBorder="1" applyAlignment="1">
      <alignment horizontal="left" vertical="top" wrapText="1"/>
    </xf>
    <xf numFmtId="0" fontId="2" fillId="4" borderId="1" xfId="0" applyFont="1" applyFill="1" applyBorder="1" applyAlignment="1">
      <alignment horizontal="left" vertical="top"/>
    </xf>
    <xf numFmtId="167" fontId="6" fillId="4" borderId="1" xfId="2" applyNumberFormat="1" applyFont="1" applyFill="1" applyBorder="1" applyAlignment="1">
      <alignment horizontal="right"/>
    </xf>
    <xf numFmtId="165" fontId="6" fillId="4" borderId="1" xfId="1" applyNumberFormat="1" applyFont="1" applyFill="1" applyBorder="1"/>
    <xf numFmtId="0" fontId="3" fillId="4" borderId="1" xfId="0" applyFont="1" applyFill="1" applyBorder="1" applyAlignment="1">
      <alignment horizontal="left" vertical="top"/>
    </xf>
    <xf numFmtId="165" fontId="0" fillId="4" borderId="1" xfId="1" applyNumberFormat="1" applyFont="1" applyFill="1" applyBorder="1"/>
    <xf numFmtId="169" fontId="6" fillId="0" borderId="0" xfId="1" applyNumberFormat="1" applyFont="1" applyAlignment="1">
      <alignment horizontal="right"/>
    </xf>
    <xf numFmtId="165" fontId="6" fillId="0" borderId="0" xfId="1" applyNumberFormat="1" applyFont="1" applyAlignment="1">
      <alignment horizontal="right"/>
    </xf>
    <xf numFmtId="169" fontId="6" fillId="0" borderId="0" xfId="0" applyNumberFormat="1" applyFont="1" applyFill="1" applyAlignment="1">
      <alignment horizontal="right"/>
    </xf>
    <xf numFmtId="169" fontId="6" fillId="0" borderId="1" xfId="1" applyNumberFormat="1" applyFont="1" applyFill="1" applyBorder="1" applyAlignment="1">
      <alignment horizontal="right"/>
    </xf>
    <xf numFmtId="9" fontId="6" fillId="0" borderId="1" xfId="2" applyFont="1" applyFill="1" applyBorder="1" applyAlignment="1">
      <alignment horizontal="right"/>
    </xf>
    <xf numFmtId="169" fontId="6" fillId="0" borderId="1" xfId="0" applyNumberFormat="1" applyFont="1" applyFill="1" applyBorder="1" applyAlignment="1">
      <alignment horizontal="right"/>
    </xf>
    <xf numFmtId="169" fontId="2" fillId="0" borderId="1" xfId="1" applyNumberFormat="1" applyFont="1" applyFill="1" applyBorder="1" applyAlignment="1">
      <alignment horizontal="right" vertical="top"/>
    </xf>
    <xf numFmtId="43" fontId="6" fillId="0" borderId="1" xfId="1" applyNumberFormat="1" applyFont="1" applyFill="1" applyBorder="1" applyAlignment="1">
      <alignment horizontal="right"/>
    </xf>
    <xf numFmtId="43" fontId="6" fillId="0" borderId="1" xfId="2" applyNumberFormat="1" applyFont="1" applyFill="1" applyBorder="1" applyAlignment="1">
      <alignment horizontal="right"/>
    </xf>
    <xf numFmtId="43" fontId="6" fillId="4" borderId="1" xfId="1" applyNumberFormat="1" applyFont="1" applyFill="1" applyBorder="1" applyAlignment="1">
      <alignment horizontal="right"/>
    </xf>
    <xf numFmtId="43" fontId="6" fillId="4" borderId="1" xfId="2" applyNumberFormat="1" applyFont="1" applyFill="1" applyBorder="1" applyAlignment="1">
      <alignment horizontal="right"/>
    </xf>
    <xf numFmtId="43" fontId="6" fillId="4" borderId="1" xfId="0" applyNumberFormat="1" applyFont="1" applyFill="1" applyBorder="1" applyAlignment="1">
      <alignment horizontal="right"/>
    </xf>
    <xf numFmtId="43" fontId="6" fillId="4" borderId="0" xfId="0" applyNumberFormat="1" applyFont="1" applyFill="1" applyAlignment="1">
      <alignment horizontal="right"/>
    </xf>
    <xf numFmtId="43" fontId="6" fillId="4" borderId="1" xfId="1" applyNumberFormat="1" applyFont="1" applyFill="1" applyBorder="1" applyAlignment="1">
      <alignment horizontal="right" vertical="top" wrapText="1"/>
    </xf>
    <xf numFmtId="43" fontId="6" fillId="4" borderId="5" xfId="1" applyNumberFormat="1" applyFont="1" applyFill="1" applyBorder="1" applyAlignment="1">
      <alignment horizontal="right"/>
    </xf>
    <xf numFmtId="43" fontId="6" fillId="4" borderId="5" xfId="1" applyNumberFormat="1" applyFont="1" applyFill="1" applyBorder="1" applyAlignment="1">
      <alignment horizontal="right" vertical="top"/>
    </xf>
    <xf numFmtId="43" fontId="6" fillId="4" borderId="1" xfId="1" applyNumberFormat="1" applyFont="1" applyFill="1" applyBorder="1" applyAlignment="1">
      <alignment horizontal="right" vertical="top"/>
    </xf>
    <xf numFmtId="43" fontId="6" fillId="4" borderId="8" xfId="1" applyNumberFormat="1" applyFont="1" applyFill="1" applyBorder="1" applyAlignment="1">
      <alignment horizontal="right"/>
    </xf>
    <xf numFmtId="43" fontId="6" fillId="4" borderId="2" xfId="1" applyNumberFormat="1" applyFont="1" applyFill="1" applyBorder="1" applyAlignment="1">
      <alignment horizontal="right"/>
    </xf>
    <xf numFmtId="10" fontId="6" fillId="4" borderId="1" xfId="2" applyNumberFormat="1" applyFont="1" applyFill="1" applyBorder="1" applyAlignment="1">
      <alignment horizontal="right"/>
    </xf>
    <xf numFmtId="43" fontId="6" fillId="4" borderId="2" xfId="1" applyNumberFormat="1" applyFont="1" applyFill="1" applyBorder="1" applyAlignment="1">
      <alignment horizontal="right" vertical="top" wrapText="1"/>
    </xf>
    <xf numFmtId="43" fontId="6" fillId="4" borderId="4" xfId="1" applyNumberFormat="1" applyFont="1" applyFill="1" applyBorder="1" applyAlignment="1">
      <alignment horizontal="right" vertical="top" wrapText="1"/>
    </xf>
    <xf numFmtId="0" fontId="2" fillId="0" borderId="2" xfId="0" applyFont="1" applyFill="1" applyBorder="1" applyAlignment="1">
      <alignment horizontal="center" vertical="top"/>
    </xf>
    <xf numFmtId="0" fontId="2" fillId="0" borderId="3" xfId="0" applyFont="1" applyFill="1" applyBorder="1" applyAlignment="1">
      <alignment horizontal="center" vertical="top"/>
    </xf>
    <xf numFmtId="164" fontId="0" fillId="4" borderId="2" xfId="1" applyNumberFormat="1" applyFont="1" applyFill="1" applyBorder="1" applyAlignment="1">
      <alignment horizontal="left" vertical="top" wrapText="1"/>
    </xf>
    <xf numFmtId="164" fontId="0" fillId="4" borderId="4" xfId="1" applyNumberFormat="1" applyFont="1" applyFill="1" applyBorder="1" applyAlignment="1">
      <alignment horizontal="left" vertical="top" wrapText="1"/>
    </xf>
    <xf numFmtId="0" fontId="2" fillId="4" borderId="5" xfId="0" applyFont="1" applyFill="1" applyBorder="1" applyAlignment="1">
      <alignment horizontal="center" wrapText="1"/>
    </xf>
    <xf numFmtId="0" fontId="2" fillId="4" borderId="6" xfId="0" applyFont="1" applyFill="1" applyBorder="1" applyAlignment="1">
      <alignment horizontal="center" wrapText="1"/>
    </xf>
    <xf numFmtId="0" fontId="2" fillId="4" borderId="7" xfId="0" applyFont="1" applyFill="1" applyBorder="1" applyAlignment="1">
      <alignment horizontal="center" wrapText="1"/>
    </xf>
    <xf numFmtId="43" fontId="6" fillId="4" borderId="8" xfId="1" applyNumberFormat="1" applyFont="1" applyFill="1" applyBorder="1" applyAlignment="1">
      <alignment horizontal="right" vertical="top" wrapText="1"/>
    </xf>
    <xf numFmtId="43" fontId="6" fillId="4" borderId="9" xfId="1" applyNumberFormat="1" applyFont="1" applyFill="1" applyBorder="1" applyAlignment="1">
      <alignment horizontal="right" vertical="top" wrapText="1"/>
    </xf>
    <xf numFmtId="0" fontId="3" fillId="0" borderId="0" xfId="0" applyFont="1" applyAlignment="1">
      <alignment horizontal="left" vertical="top" wrapText="1"/>
    </xf>
    <xf numFmtId="0" fontId="2" fillId="4" borderId="2" xfId="0" applyFont="1" applyFill="1" applyBorder="1" applyAlignment="1">
      <alignment vertical="top"/>
    </xf>
    <xf numFmtId="0" fontId="0" fillId="4" borderId="3" xfId="0" applyFont="1" applyFill="1" applyBorder="1" applyAlignment="1">
      <alignment vertical="top"/>
    </xf>
    <xf numFmtId="0" fontId="0" fillId="4" borderId="4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3" xfId="0" applyFont="1" applyFill="1" applyBorder="1" applyAlignment="1">
      <alignment vertical="top"/>
    </xf>
    <xf numFmtId="0" fontId="0" fillId="0" borderId="4" xfId="0" applyFont="1" applyFill="1" applyBorder="1" applyAlignment="1">
      <alignment vertical="top"/>
    </xf>
    <xf numFmtId="0" fontId="2" fillId="0" borderId="2" xfId="0" applyFont="1" applyFill="1" applyBorder="1" applyAlignment="1">
      <alignment vertical="top" wrapText="1"/>
    </xf>
    <xf numFmtId="0" fontId="0" fillId="0" borderId="3" xfId="0" applyFont="1" applyFill="1" applyBorder="1" applyAlignment="1">
      <alignment vertical="top" wrapText="1"/>
    </xf>
    <xf numFmtId="0" fontId="0" fillId="0" borderId="4" xfId="0" applyFont="1" applyFill="1" applyBorder="1" applyAlignment="1">
      <alignment vertical="top" wrapText="1"/>
    </xf>
    <xf numFmtId="0" fontId="2" fillId="0" borderId="2" xfId="0" applyFont="1" applyBorder="1" applyAlignment="1">
      <alignment vertical="top"/>
    </xf>
    <xf numFmtId="0" fontId="0" fillId="0" borderId="3" xfId="0" applyFont="1" applyBorder="1" applyAlignment="1">
      <alignment vertical="top"/>
    </xf>
    <xf numFmtId="0" fontId="0" fillId="0" borderId="4" xfId="0" applyFont="1" applyBorder="1" applyAlignment="1">
      <alignment vertical="top"/>
    </xf>
    <xf numFmtId="0" fontId="2" fillId="0" borderId="0" xfId="0" applyFont="1" applyAlignment="1">
      <alignment horizontal="center"/>
    </xf>
    <xf numFmtId="0" fontId="2" fillId="0" borderId="4" xfId="0" applyFont="1" applyFill="1" applyBorder="1" applyAlignment="1">
      <alignment horizontal="center" vertical="top"/>
    </xf>
    <xf numFmtId="0" fontId="0" fillId="0" borderId="5" xfId="0" applyFont="1" applyFill="1" applyBorder="1" applyAlignment="1">
      <alignment horizontal="center" vertical="top" wrapText="1"/>
    </xf>
    <xf numFmtId="0" fontId="0" fillId="0" borderId="6" xfId="0" applyFont="1" applyFill="1" applyBorder="1" applyAlignment="1">
      <alignment horizontal="center" vertical="top" wrapText="1"/>
    </xf>
    <xf numFmtId="0" fontId="0" fillId="0" borderId="7" xfId="0" applyFont="1" applyFill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530411</xdr:colOff>
      <xdr:row>1</xdr:row>
      <xdr:rowOff>22412</xdr:rowOff>
    </xdr:from>
    <xdr:to>
      <xdr:col>1</xdr:col>
      <xdr:colOff>3458882</xdr:colOff>
      <xdr:row>8</xdr:row>
      <xdr:rowOff>52294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0882" y="216647"/>
          <a:ext cx="2928471" cy="138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X230"/>
  <sheetViews>
    <sheetView tabSelected="1" zoomScale="85" zoomScaleNormal="85" workbookViewId="0">
      <pane ySplit="1" topLeftCell="A2" activePane="bottomLeft" state="frozen"/>
      <selection pane="bottomLeft" activeCell="M65" sqref="M65"/>
    </sheetView>
  </sheetViews>
  <sheetFormatPr defaultColWidth="26.453125" defaultRowHeight="15.5" x14ac:dyDescent="0.35"/>
  <cols>
    <col min="1" max="1" width="34.6328125" style="1" customWidth="1"/>
    <col min="2" max="2" width="84.453125" style="2" customWidth="1"/>
    <col min="3" max="5" width="26.453125" style="2" hidden="1" customWidth="1"/>
    <col min="6" max="6" width="21.54296875" style="3" hidden="1" customWidth="1"/>
    <col min="7" max="7" width="18.81640625" style="7" hidden="1" customWidth="1"/>
    <col min="8" max="8" width="18.26953125" style="6" hidden="1" customWidth="1"/>
    <col min="9" max="9" width="2.26953125" style="7" hidden="1" customWidth="1"/>
    <col min="10" max="10" width="16.54296875" style="74" customWidth="1"/>
    <col min="11" max="11" width="0.26953125" style="75" hidden="1" customWidth="1"/>
    <col min="12" max="12" width="18.90625" style="76" customWidth="1"/>
    <col min="13" max="13" width="20.6328125" style="8" customWidth="1"/>
    <col min="14" max="49" width="26.453125" style="8"/>
  </cols>
  <sheetData>
    <row r="2" spans="1:49" x14ac:dyDescent="0.35">
      <c r="I2" s="105"/>
      <c r="J2" s="105"/>
      <c r="K2" s="105"/>
      <c r="L2" s="105"/>
    </row>
    <row r="3" spans="1:49" x14ac:dyDescent="0.35">
      <c r="I3" s="105"/>
      <c r="J3" s="105"/>
      <c r="K3" s="105"/>
      <c r="L3" s="105"/>
    </row>
    <row r="4" spans="1:49" x14ac:dyDescent="0.35">
      <c r="I4" s="105"/>
      <c r="J4" s="105"/>
      <c r="K4" s="105"/>
      <c r="L4" s="105"/>
    </row>
    <row r="5" spans="1:49" x14ac:dyDescent="0.35">
      <c r="I5" s="105"/>
      <c r="J5" s="105"/>
      <c r="K5" s="105"/>
      <c r="L5" s="105"/>
    </row>
    <row r="6" spans="1:49" x14ac:dyDescent="0.35">
      <c r="I6" s="105"/>
      <c r="J6" s="105"/>
      <c r="K6" s="105"/>
      <c r="L6" s="105"/>
    </row>
    <row r="7" spans="1:49" x14ac:dyDescent="0.35">
      <c r="I7" s="105"/>
      <c r="J7" s="105"/>
      <c r="K7" s="105"/>
      <c r="L7" s="105"/>
    </row>
    <row r="8" spans="1:49" x14ac:dyDescent="0.35">
      <c r="I8" s="105"/>
      <c r="J8" s="105"/>
      <c r="K8" s="105"/>
      <c r="L8" s="105"/>
    </row>
    <row r="9" spans="1:49" ht="33.75" customHeight="1" x14ac:dyDescent="0.35">
      <c r="I9" s="105"/>
      <c r="J9" s="105"/>
      <c r="K9" s="105"/>
      <c r="L9" s="105"/>
    </row>
    <row r="10" spans="1:49" x14ac:dyDescent="0.35">
      <c r="B10" s="118" t="s">
        <v>225</v>
      </c>
      <c r="C10" s="118"/>
    </row>
    <row r="12" spans="1:49" x14ac:dyDescent="0.35">
      <c r="D12" s="2" t="s">
        <v>0</v>
      </c>
    </row>
    <row r="13" spans="1:49" s="4" customFormat="1" ht="40" customHeight="1" x14ac:dyDescent="0.45">
      <c r="A13" s="18" t="s">
        <v>1</v>
      </c>
      <c r="B13" s="18" t="s">
        <v>2</v>
      </c>
      <c r="C13" s="18" t="s">
        <v>3</v>
      </c>
      <c r="D13" s="18" t="s">
        <v>4</v>
      </c>
      <c r="E13" s="18" t="s">
        <v>5</v>
      </c>
      <c r="F13" s="19" t="s">
        <v>118</v>
      </c>
      <c r="G13" s="20" t="s">
        <v>4</v>
      </c>
      <c r="H13" s="21" t="s">
        <v>6</v>
      </c>
      <c r="I13" s="20" t="s">
        <v>4</v>
      </c>
      <c r="J13" s="22" t="s">
        <v>200</v>
      </c>
      <c r="K13" s="23" t="s">
        <v>120</v>
      </c>
      <c r="L13" s="22" t="s">
        <v>121</v>
      </c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9"/>
      <c r="AB13" s="9"/>
      <c r="AC13" s="9"/>
      <c r="AD13" s="9"/>
      <c r="AE13" s="9"/>
      <c r="AF13" s="9"/>
      <c r="AG13" s="9"/>
      <c r="AH13" s="9"/>
      <c r="AI13" s="9"/>
      <c r="AJ13" s="9"/>
      <c r="AK13" s="9"/>
      <c r="AL13" s="9"/>
      <c r="AM13" s="9"/>
      <c r="AN13" s="9"/>
      <c r="AO13" s="9"/>
      <c r="AP13" s="9"/>
      <c r="AQ13" s="9"/>
      <c r="AR13" s="9"/>
      <c r="AS13" s="9"/>
      <c r="AT13" s="9"/>
      <c r="AU13" s="9"/>
      <c r="AV13" s="9"/>
      <c r="AW13" s="9"/>
    </row>
    <row r="14" spans="1:49" x14ac:dyDescent="0.35">
      <c r="A14" s="24" t="s">
        <v>7</v>
      </c>
      <c r="B14" s="25" t="s">
        <v>8</v>
      </c>
      <c r="C14" s="25">
        <v>4.3E-3</v>
      </c>
      <c r="D14" s="26">
        <v>6.0999999999999999E-2</v>
      </c>
      <c r="E14" s="25"/>
      <c r="F14" s="27">
        <v>6.0000000000000001E-3</v>
      </c>
      <c r="G14" s="28">
        <v>0.5</v>
      </c>
      <c r="H14" s="29">
        <f>(F14*G14)+F14</f>
        <v>9.0000000000000011E-3</v>
      </c>
      <c r="I14" s="28">
        <v>0.04</v>
      </c>
      <c r="J14" s="77">
        <f>(H14*I14)+H14</f>
        <v>9.3600000000000003E-3</v>
      </c>
      <c r="K14" s="78">
        <v>0.05</v>
      </c>
      <c r="L14" s="79">
        <f>J14*1.05</f>
        <v>9.8279999999999999E-3</v>
      </c>
      <c r="M14" s="11"/>
    </row>
    <row r="15" spans="1:49" x14ac:dyDescent="0.35">
      <c r="A15" s="24"/>
      <c r="B15" s="25" t="s">
        <v>9</v>
      </c>
      <c r="C15" s="25">
        <v>4.3E-3</v>
      </c>
      <c r="D15" s="26">
        <v>6.0999999999999999E-2</v>
      </c>
      <c r="E15" s="25"/>
      <c r="F15" s="27">
        <v>6.0000000000000001E-3</v>
      </c>
      <c r="G15" s="28">
        <v>0.75</v>
      </c>
      <c r="H15" s="29">
        <f t="shared" ref="H15:H174" si="0">(F15*G15)+F15</f>
        <v>1.0500000000000001E-2</v>
      </c>
      <c r="I15" s="28">
        <v>0.06</v>
      </c>
      <c r="J15" s="77">
        <f>(H15*I15)+H15</f>
        <v>1.1130000000000001E-2</v>
      </c>
      <c r="K15" s="78">
        <v>0.05</v>
      </c>
      <c r="L15" s="79">
        <f t="shared" ref="L15:L145" si="1">J15*1.05</f>
        <v>1.1686500000000001E-2</v>
      </c>
      <c r="M15" s="11"/>
    </row>
    <row r="16" spans="1:49" x14ac:dyDescent="0.35">
      <c r="A16" s="24"/>
      <c r="B16" s="25" t="s">
        <v>10</v>
      </c>
      <c r="C16" s="25">
        <v>1.6E-2</v>
      </c>
      <c r="D16" s="26" t="s">
        <v>11</v>
      </c>
      <c r="E16" s="25"/>
      <c r="F16" s="27">
        <v>2.5000000000000001E-2</v>
      </c>
      <c r="G16" s="28">
        <v>0</v>
      </c>
      <c r="H16" s="30">
        <f>(F16*G16)+F16</f>
        <v>2.5000000000000001E-2</v>
      </c>
      <c r="I16" s="28">
        <v>0.06</v>
      </c>
      <c r="J16" s="80">
        <f>(H16*I16)+H16</f>
        <v>2.6500000000000003E-2</v>
      </c>
      <c r="K16" s="78">
        <v>0.05</v>
      </c>
      <c r="L16" s="79">
        <f t="shared" si="1"/>
        <v>2.7825000000000003E-2</v>
      </c>
      <c r="M16" s="11"/>
    </row>
    <row r="17" spans="1:50" x14ac:dyDescent="0.35">
      <c r="A17" s="24"/>
      <c r="B17" s="25" t="s">
        <v>12</v>
      </c>
      <c r="C17" s="25">
        <v>4.3E-3</v>
      </c>
      <c r="D17" s="26">
        <v>6.0999999999999999E-2</v>
      </c>
      <c r="E17" s="25"/>
      <c r="F17" s="27">
        <v>6.0000000000000001E-3</v>
      </c>
      <c r="G17" s="28">
        <v>0.5</v>
      </c>
      <c r="H17" s="29">
        <f t="shared" si="0"/>
        <v>9.0000000000000011E-3</v>
      </c>
      <c r="I17" s="28">
        <v>0.06</v>
      </c>
      <c r="J17" s="77">
        <f>(H17*I17)+H17</f>
        <v>9.5400000000000016E-3</v>
      </c>
      <c r="K17" s="78">
        <v>0.05</v>
      </c>
      <c r="L17" s="79">
        <f t="shared" si="1"/>
        <v>1.0017000000000002E-2</v>
      </c>
      <c r="M17" s="11"/>
    </row>
    <row r="18" spans="1:50" x14ac:dyDescent="0.35">
      <c r="A18" s="24"/>
      <c r="B18" s="25" t="s">
        <v>13</v>
      </c>
      <c r="C18" s="25">
        <v>1E-3</v>
      </c>
      <c r="D18" s="26">
        <v>6.0999999999999999E-2</v>
      </c>
      <c r="E18" s="25"/>
      <c r="F18" s="31">
        <v>2E-3</v>
      </c>
      <c r="G18" s="32" t="s">
        <v>11</v>
      </c>
      <c r="H18" s="33">
        <f>H14*0.25</f>
        <v>2.2500000000000003E-3</v>
      </c>
      <c r="I18" s="32">
        <v>0.04</v>
      </c>
      <c r="J18" s="80">
        <f>J14*0.25</f>
        <v>2.3400000000000001E-3</v>
      </c>
      <c r="K18" s="78">
        <v>0.05</v>
      </c>
      <c r="L18" s="79">
        <f t="shared" si="1"/>
        <v>2.457E-3</v>
      </c>
      <c r="M18" s="11"/>
    </row>
    <row r="19" spans="1:50" s="5" customFormat="1" hidden="1" x14ac:dyDescent="0.35">
      <c r="A19" s="24" t="s">
        <v>14</v>
      </c>
      <c r="B19" s="25"/>
      <c r="C19" s="25">
        <v>1706</v>
      </c>
      <c r="D19" s="26">
        <v>6.0999999999999999E-2</v>
      </c>
      <c r="E19" s="25">
        <f>C19*D19</f>
        <v>104.066</v>
      </c>
      <c r="F19" s="31">
        <f>C19+E19</f>
        <v>1810.066</v>
      </c>
      <c r="G19" s="28">
        <v>5.1999999999999998E-2</v>
      </c>
      <c r="H19" s="34">
        <f t="shared" si="0"/>
        <v>1904.1894320000001</v>
      </c>
      <c r="I19" s="28"/>
      <c r="J19" s="77">
        <f>(H19*I19)+H19</f>
        <v>1904.1894320000001</v>
      </c>
      <c r="K19" s="78">
        <v>0.05</v>
      </c>
      <c r="L19" s="79">
        <f t="shared" si="1"/>
        <v>1999.3989036000003</v>
      </c>
      <c r="M19" s="8"/>
      <c r="N19" s="8"/>
      <c r="O19" s="8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</row>
    <row r="20" spans="1:50" s="5" customFormat="1" x14ac:dyDescent="0.35">
      <c r="A20" s="24"/>
      <c r="B20" s="25" t="s">
        <v>166</v>
      </c>
      <c r="C20" s="25"/>
      <c r="D20" s="26"/>
      <c r="E20" s="25"/>
      <c r="F20" s="31"/>
      <c r="G20" s="28"/>
      <c r="H20" s="34"/>
      <c r="I20" s="28"/>
      <c r="J20" s="77">
        <v>0</v>
      </c>
      <c r="K20" s="78"/>
      <c r="L20" s="79">
        <v>5.8967999999999998E-3</v>
      </c>
      <c r="M20" s="11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</row>
    <row r="21" spans="1:50" s="10" customFormat="1" x14ac:dyDescent="0.35">
      <c r="A21" s="24" t="s">
        <v>15</v>
      </c>
      <c r="B21" s="25" t="s">
        <v>8</v>
      </c>
      <c r="C21" s="25">
        <v>74.62</v>
      </c>
      <c r="D21" s="26">
        <v>6.0999999999999999E-2</v>
      </c>
      <c r="E21" s="25">
        <f t="shared" ref="E21:E22" si="2">C21*D21</f>
        <v>4.5518200000000002</v>
      </c>
      <c r="F21" s="31">
        <f>C21+E21</f>
        <v>79.171820000000011</v>
      </c>
      <c r="G21" s="28">
        <v>5.1999999999999998E-2</v>
      </c>
      <c r="H21" s="34">
        <f t="shared" si="0"/>
        <v>83.288754640000008</v>
      </c>
      <c r="I21" s="28">
        <v>0.06</v>
      </c>
      <c r="J21" s="81">
        <f>(H21*I21)+H21</f>
        <v>88.286079918400006</v>
      </c>
      <c r="K21" s="82">
        <v>0.05</v>
      </c>
      <c r="L21" s="81">
        <f t="shared" si="1"/>
        <v>92.700383914320014</v>
      </c>
      <c r="M21" s="11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</row>
    <row r="22" spans="1:50" s="10" customFormat="1" x14ac:dyDescent="0.35">
      <c r="A22" s="24"/>
      <c r="B22" s="25" t="s">
        <v>10</v>
      </c>
      <c r="C22" s="25">
        <v>127.92</v>
      </c>
      <c r="D22" s="26">
        <v>6.0999999999999999E-2</v>
      </c>
      <c r="E22" s="25">
        <f t="shared" si="2"/>
        <v>7.8031199999999998</v>
      </c>
      <c r="F22" s="31">
        <f>C22+E22</f>
        <v>135.72311999999999</v>
      </c>
      <c r="G22" s="28">
        <v>5.1999999999999998E-2</v>
      </c>
      <c r="H22" s="34">
        <f t="shared" si="0"/>
        <v>142.78072223999999</v>
      </c>
      <c r="I22" s="28">
        <v>0.06</v>
      </c>
      <c r="J22" s="81">
        <f>(H22*I22)+H22</f>
        <v>151.34756557439999</v>
      </c>
      <c r="K22" s="82">
        <v>0.05</v>
      </c>
      <c r="L22" s="81">
        <f t="shared" si="1"/>
        <v>158.91494385312001</v>
      </c>
      <c r="M22" s="11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</row>
    <row r="23" spans="1:50" s="10" customFormat="1" x14ac:dyDescent="0.35">
      <c r="A23" s="24"/>
      <c r="B23" s="25" t="s">
        <v>16</v>
      </c>
      <c r="C23" s="25">
        <v>200</v>
      </c>
      <c r="D23" s="26" t="s">
        <v>11</v>
      </c>
      <c r="E23" s="25"/>
      <c r="F23" s="31">
        <v>250</v>
      </c>
      <c r="G23" s="32" t="s">
        <v>11</v>
      </c>
      <c r="H23" s="34">
        <v>300</v>
      </c>
      <c r="I23" s="28">
        <v>0.06</v>
      </c>
      <c r="J23" s="81">
        <f>(H23*I23)+H23</f>
        <v>318</v>
      </c>
      <c r="K23" s="82">
        <v>0.05</v>
      </c>
      <c r="L23" s="81">
        <f t="shared" si="1"/>
        <v>333.90000000000003</v>
      </c>
      <c r="M23" s="11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</row>
    <row r="24" spans="1:50" s="10" customFormat="1" x14ac:dyDescent="0.35">
      <c r="A24" s="24"/>
      <c r="B24" s="25" t="s">
        <v>105</v>
      </c>
      <c r="C24" s="25">
        <v>200</v>
      </c>
      <c r="D24" s="26" t="s">
        <v>17</v>
      </c>
      <c r="E24" s="25"/>
      <c r="F24" s="31">
        <v>350</v>
      </c>
      <c r="G24" s="32" t="s">
        <v>11</v>
      </c>
      <c r="H24" s="34">
        <v>400</v>
      </c>
      <c r="I24" s="28">
        <v>0.06</v>
      </c>
      <c r="J24" s="81">
        <f>(H24*I24)+H24</f>
        <v>424</v>
      </c>
      <c r="K24" s="82">
        <v>0.05</v>
      </c>
      <c r="L24" s="81">
        <f t="shared" si="1"/>
        <v>445.20000000000005</v>
      </c>
      <c r="M24" s="11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</row>
    <row r="25" spans="1:50" s="10" customFormat="1" x14ac:dyDescent="0.35">
      <c r="A25" s="35"/>
      <c r="B25" s="25" t="s">
        <v>106</v>
      </c>
      <c r="C25" s="25"/>
      <c r="D25" s="26"/>
      <c r="E25" s="25"/>
      <c r="F25" s="31"/>
      <c r="G25" s="32" t="s">
        <v>11</v>
      </c>
      <c r="H25" s="34">
        <v>630</v>
      </c>
      <c r="I25" s="28">
        <v>0.06</v>
      </c>
      <c r="J25" s="81">
        <f>(H25*I25)+H25</f>
        <v>667.8</v>
      </c>
      <c r="K25" s="82">
        <v>0.05</v>
      </c>
      <c r="L25" s="81">
        <f t="shared" si="1"/>
        <v>701.18999999999994</v>
      </c>
      <c r="M25" s="11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</row>
    <row r="26" spans="1:50" s="10" customFormat="1" x14ac:dyDescent="0.35">
      <c r="A26" s="35"/>
      <c r="B26" s="25" t="s">
        <v>168</v>
      </c>
      <c r="C26" s="25"/>
      <c r="D26" s="26"/>
      <c r="E26" s="25"/>
      <c r="F26" s="31"/>
      <c r="G26" s="32"/>
      <c r="H26" s="34"/>
      <c r="I26" s="28"/>
      <c r="J26" s="81">
        <v>0</v>
      </c>
      <c r="K26" s="82"/>
      <c r="L26" s="81">
        <v>333.90000000000003</v>
      </c>
      <c r="M26" s="11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</row>
    <row r="27" spans="1:50" s="10" customFormat="1" x14ac:dyDescent="0.35">
      <c r="A27" s="35"/>
      <c r="B27" s="25" t="s">
        <v>107</v>
      </c>
      <c r="C27" s="25"/>
      <c r="D27" s="26"/>
      <c r="E27" s="25"/>
      <c r="F27" s="31"/>
      <c r="G27" s="32" t="s">
        <v>11</v>
      </c>
      <c r="H27" s="34">
        <v>83.288754640000008</v>
      </c>
      <c r="I27" s="28">
        <v>0.06</v>
      </c>
      <c r="J27" s="81">
        <f>(H27*I27)+H27</f>
        <v>88.286079918400006</v>
      </c>
      <c r="K27" s="82">
        <v>0.05</v>
      </c>
      <c r="L27" s="81">
        <f t="shared" si="1"/>
        <v>92.700383914320014</v>
      </c>
      <c r="M27" s="11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</row>
    <row r="28" spans="1:50" s="10" customFormat="1" x14ac:dyDescent="0.35">
      <c r="A28" s="35"/>
      <c r="B28" s="25" t="s">
        <v>108</v>
      </c>
      <c r="C28" s="25"/>
      <c r="D28" s="26"/>
      <c r="E28" s="25"/>
      <c r="F28" s="31"/>
      <c r="G28" s="32" t="s">
        <v>11</v>
      </c>
      <c r="H28" s="34">
        <v>142.78072223999999</v>
      </c>
      <c r="I28" s="28">
        <v>0.06</v>
      </c>
      <c r="J28" s="81">
        <f>(H28*I28)+H28</f>
        <v>151.34756557439999</v>
      </c>
      <c r="K28" s="82">
        <v>0.05</v>
      </c>
      <c r="L28" s="81">
        <f t="shared" si="1"/>
        <v>158.91494385312001</v>
      </c>
      <c r="M28" s="11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</row>
    <row r="29" spans="1:50" s="10" customFormat="1" x14ac:dyDescent="0.35">
      <c r="A29" s="35"/>
      <c r="B29" s="25" t="s">
        <v>166</v>
      </c>
      <c r="C29" s="25"/>
      <c r="D29" s="26"/>
      <c r="E29" s="25"/>
      <c r="F29" s="31"/>
      <c r="G29" s="32"/>
      <c r="H29" s="34"/>
      <c r="I29" s="28"/>
      <c r="J29" s="81">
        <v>0</v>
      </c>
      <c r="K29" s="82"/>
      <c r="L29" s="81">
        <f>L21*0.6</f>
        <v>55.62023034859201</v>
      </c>
      <c r="M29" s="11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</row>
    <row r="30" spans="1:50" s="10" customFormat="1" x14ac:dyDescent="0.35">
      <c r="A30" s="96" t="s">
        <v>18</v>
      </c>
      <c r="B30" s="25" t="s">
        <v>245</v>
      </c>
      <c r="C30" s="25"/>
      <c r="D30" s="26"/>
      <c r="E30" s="25"/>
      <c r="F30" s="31"/>
      <c r="G30" s="32"/>
      <c r="H30" s="34"/>
      <c r="I30" s="28"/>
      <c r="J30" s="81">
        <v>0</v>
      </c>
      <c r="K30" s="82"/>
      <c r="L30" s="81">
        <v>80</v>
      </c>
      <c r="M30" s="11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</row>
    <row r="31" spans="1:50" x14ac:dyDescent="0.35">
      <c r="A31" s="97"/>
      <c r="B31" s="25" t="s">
        <v>19</v>
      </c>
      <c r="C31" s="25">
        <v>138.58000000000001</v>
      </c>
      <c r="D31" s="26">
        <v>6.0999999999999999E-2</v>
      </c>
      <c r="E31" s="25">
        <f t="shared" ref="E31:E139" si="3">C31*D31</f>
        <v>8.453380000000001</v>
      </c>
      <c r="F31" s="31">
        <f>C31+E31</f>
        <v>147.03338000000002</v>
      </c>
      <c r="G31" s="32" t="s">
        <v>11</v>
      </c>
      <c r="H31" s="34">
        <v>340</v>
      </c>
      <c r="I31" s="36">
        <v>0.06</v>
      </c>
      <c r="J31" s="83">
        <v>360.4</v>
      </c>
      <c r="K31" s="84">
        <v>0.05</v>
      </c>
      <c r="L31" s="83">
        <f t="shared" ref="L31" si="4">J31*1.05</f>
        <v>378.42</v>
      </c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</row>
    <row r="32" spans="1:50" x14ac:dyDescent="0.35">
      <c r="A32" s="97"/>
      <c r="B32" s="25" t="s">
        <v>20</v>
      </c>
      <c r="C32" s="25">
        <v>266.5</v>
      </c>
      <c r="D32" s="26">
        <v>6.0999999999999999E-2</v>
      </c>
      <c r="E32" s="25">
        <f t="shared" si="3"/>
        <v>16.256499999999999</v>
      </c>
      <c r="F32" s="31">
        <f t="shared" ref="F32:F139" si="5">C32+E32</f>
        <v>282.75650000000002</v>
      </c>
      <c r="G32" s="32" t="s">
        <v>11</v>
      </c>
      <c r="H32" s="34">
        <v>650</v>
      </c>
      <c r="I32" s="36">
        <v>0.06</v>
      </c>
      <c r="J32" s="83">
        <v>680</v>
      </c>
      <c r="K32" s="84">
        <v>0.05</v>
      </c>
      <c r="L32" s="83">
        <v>690</v>
      </c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</row>
    <row r="33" spans="1:50" x14ac:dyDescent="0.35">
      <c r="A33" s="97"/>
      <c r="B33" s="65" t="s">
        <v>181</v>
      </c>
      <c r="C33" s="25"/>
      <c r="D33" s="26"/>
      <c r="E33" s="25"/>
      <c r="F33" s="31"/>
      <c r="G33" s="32"/>
      <c r="H33" s="34"/>
      <c r="I33" s="36"/>
      <c r="J33" s="83"/>
      <c r="K33" s="84"/>
      <c r="L33" s="83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</row>
    <row r="34" spans="1:50" s="15" customFormat="1" x14ac:dyDescent="0.35">
      <c r="A34" s="97"/>
      <c r="B34" s="25" t="s">
        <v>182</v>
      </c>
      <c r="C34" s="25"/>
      <c r="D34" s="26"/>
      <c r="E34" s="25"/>
      <c r="F34" s="31"/>
      <c r="G34" s="32"/>
      <c r="H34" s="34"/>
      <c r="I34" s="36"/>
      <c r="J34" s="83">
        <v>0</v>
      </c>
      <c r="K34" s="84"/>
      <c r="L34" s="83">
        <v>1500</v>
      </c>
      <c r="M34" s="14"/>
      <c r="N34" s="17"/>
      <c r="O34" s="17"/>
      <c r="P34" s="17"/>
      <c r="Q34" s="17"/>
      <c r="R34" s="17"/>
      <c r="S34" s="17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7"/>
      <c r="AK34" s="17"/>
      <c r="AL34" s="17"/>
      <c r="AM34" s="17"/>
      <c r="AN34" s="17"/>
      <c r="AO34" s="17"/>
      <c r="AP34" s="17"/>
      <c r="AQ34" s="17"/>
      <c r="AR34" s="17"/>
      <c r="AS34" s="17"/>
      <c r="AT34" s="17"/>
      <c r="AU34" s="17"/>
      <c r="AV34" s="17"/>
      <c r="AW34" s="17"/>
      <c r="AX34" s="17"/>
    </row>
    <row r="35" spans="1:50" s="15" customFormat="1" x14ac:dyDescent="0.35">
      <c r="A35" s="97"/>
      <c r="B35" s="25" t="s">
        <v>183</v>
      </c>
      <c r="C35" s="25"/>
      <c r="D35" s="26"/>
      <c r="E35" s="25"/>
      <c r="F35" s="31"/>
      <c r="G35" s="32"/>
      <c r="H35" s="34"/>
      <c r="I35" s="36"/>
      <c r="J35" s="83">
        <v>0</v>
      </c>
      <c r="K35" s="84"/>
      <c r="L35" s="83">
        <v>150</v>
      </c>
      <c r="M35" s="14"/>
      <c r="N35" s="17"/>
      <c r="O35" s="17"/>
      <c r="P35" s="17"/>
      <c r="Q35" s="17"/>
      <c r="R35" s="17"/>
      <c r="S35" s="17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7"/>
      <c r="AK35" s="17"/>
      <c r="AL35" s="17"/>
      <c r="AM35" s="17"/>
      <c r="AN35" s="17"/>
      <c r="AO35" s="17"/>
      <c r="AP35" s="17"/>
      <c r="AQ35" s="17"/>
      <c r="AR35" s="17"/>
      <c r="AS35" s="17"/>
      <c r="AT35" s="17"/>
      <c r="AU35" s="17"/>
      <c r="AV35" s="17"/>
      <c r="AW35" s="17"/>
      <c r="AX35" s="17"/>
    </row>
    <row r="36" spans="1:50" s="15" customFormat="1" x14ac:dyDescent="0.35">
      <c r="A36" s="97"/>
      <c r="B36" s="25" t="s">
        <v>184</v>
      </c>
      <c r="C36" s="25"/>
      <c r="D36" s="26"/>
      <c r="E36" s="25"/>
      <c r="F36" s="31"/>
      <c r="G36" s="32"/>
      <c r="H36" s="34"/>
      <c r="I36" s="36"/>
      <c r="J36" s="83">
        <v>0</v>
      </c>
      <c r="K36" s="84"/>
      <c r="L36" s="83">
        <v>150</v>
      </c>
      <c r="M36" s="14"/>
      <c r="N36" s="17"/>
      <c r="O36" s="17"/>
      <c r="P36" s="17"/>
      <c r="Q36" s="17"/>
      <c r="R36" s="17"/>
      <c r="S36" s="17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7"/>
      <c r="AK36" s="17"/>
      <c r="AL36" s="17"/>
      <c r="AM36" s="17"/>
      <c r="AN36" s="17"/>
      <c r="AO36" s="17"/>
      <c r="AP36" s="17"/>
      <c r="AQ36" s="17"/>
      <c r="AR36" s="17"/>
      <c r="AS36" s="17"/>
      <c r="AT36" s="17"/>
      <c r="AU36" s="17"/>
      <c r="AV36" s="17"/>
      <c r="AW36" s="17"/>
      <c r="AX36" s="17"/>
    </row>
    <row r="37" spans="1:50" x14ac:dyDescent="0.35">
      <c r="A37" s="97"/>
      <c r="B37" s="25" t="s">
        <v>185</v>
      </c>
      <c r="C37" s="25"/>
      <c r="D37" s="26"/>
      <c r="E37" s="25"/>
      <c r="F37" s="31"/>
      <c r="G37" s="32"/>
      <c r="H37" s="34"/>
      <c r="I37" s="36"/>
      <c r="J37" s="83"/>
      <c r="K37" s="84"/>
      <c r="L37" s="83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</row>
    <row r="38" spans="1:50" x14ac:dyDescent="0.35">
      <c r="A38" s="119"/>
      <c r="B38" s="25" t="s">
        <v>186</v>
      </c>
      <c r="C38" s="25"/>
      <c r="D38" s="26"/>
      <c r="E38" s="25"/>
      <c r="F38" s="31"/>
      <c r="G38" s="32"/>
      <c r="H38" s="34"/>
      <c r="I38" s="36"/>
      <c r="J38" s="83"/>
      <c r="K38" s="84"/>
      <c r="L38" s="83"/>
    </row>
    <row r="39" spans="1:50" x14ac:dyDescent="0.35">
      <c r="A39" s="37"/>
      <c r="B39" s="25"/>
      <c r="C39" s="25"/>
      <c r="D39" s="26"/>
      <c r="E39" s="25"/>
      <c r="F39" s="31"/>
      <c r="G39" s="32"/>
      <c r="H39" s="34"/>
      <c r="I39" s="36"/>
      <c r="J39" s="83"/>
      <c r="K39" s="84"/>
      <c r="L39" s="83"/>
    </row>
    <row r="40" spans="1:50" x14ac:dyDescent="0.35">
      <c r="A40" s="24" t="s">
        <v>21</v>
      </c>
      <c r="B40" s="25" t="s">
        <v>187</v>
      </c>
      <c r="C40" s="25">
        <v>53.3</v>
      </c>
      <c r="D40" s="26">
        <v>6.0999999999999999E-2</v>
      </c>
      <c r="E40" s="25">
        <f t="shared" si="3"/>
        <v>3.2512999999999996</v>
      </c>
      <c r="F40" s="31">
        <f t="shared" si="5"/>
        <v>56.551299999999998</v>
      </c>
      <c r="G40" s="28">
        <v>5.1999999999999998E-2</v>
      </c>
      <c r="H40" s="34">
        <f t="shared" si="0"/>
        <v>59.491967599999995</v>
      </c>
      <c r="I40" s="36">
        <v>0.06</v>
      </c>
      <c r="J40" s="83">
        <f>(H40*I40)+H40</f>
        <v>63.061485655999995</v>
      </c>
      <c r="K40" s="84">
        <v>0.05</v>
      </c>
      <c r="L40" s="83">
        <f t="shared" si="1"/>
        <v>66.214559938799994</v>
      </c>
    </row>
    <row r="41" spans="1:50" x14ac:dyDescent="0.35">
      <c r="A41" s="123" t="s">
        <v>22</v>
      </c>
      <c r="B41" s="25" t="s">
        <v>23</v>
      </c>
      <c r="C41" s="25"/>
      <c r="D41" s="26"/>
      <c r="E41" s="25"/>
      <c r="F41" s="31"/>
      <c r="G41" s="28"/>
      <c r="H41" s="34"/>
      <c r="I41" s="36"/>
      <c r="J41" s="83">
        <f>(H46*I46)+H46</f>
        <v>99.1946521088</v>
      </c>
      <c r="K41" s="84">
        <v>0.05</v>
      </c>
      <c r="L41" s="83">
        <f>J41*1.05</f>
        <v>104.15438471424001</v>
      </c>
    </row>
    <row r="42" spans="1:50" x14ac:dyDescent="0.35">
      <c r="A42" s="124"/>
      <c r="B42" s="25" t="s">
        <v>24</v>
      </c>
      <c r="C42" s="25"/>
      <c r="D42" s="26"/>
      <c r="E42" s="25"/>
      <c r="F42" s="31"/>
      <c r="G42" s="28"/>
      <c r="H42" s="34"/>
      <c r="I42" s="36"/>
      <c r="J42" s="83">
        <f>(H48*I48)+H48</f>
        <v>38.156339819999999</v>
      </c>
      <c r="K42" s="84">
        <v>0.05</v>
      </c>
      <c r="L42" s="83">
        <f>J42*1.05</f>
        <v>40.064156811000004</v>
      </c>
    </row>
    <row r="43" spans="1:50" x14ac:dyDescent="0.35">
      <c r="A43" s="38" t="s">
        <v>229</v>
      </c>
      <c r="B43" s="25"/>
      <c r="C43" s="25"/>
      <c r="D43" s="26"/>
      <c r="E43" s="25"/>
      <c r="F43" s="31"/>
      <c r="G43" s="28"/>
      <c r="H43" s="34"/>
      <c r="I43" s="36"/>
      <c r="J43" s="83"/>
      <c r="K43" s="84"/>
      <c r="L43" s="83"/>
    </row>
    <row r="44" spans="1:50" x14ac:dyDescent="0.35">
      <c r="A44" s="38"/>
      <c r="B44" s="25" t="s">
        <v>227</v>
      </c>
      <c r="C44" s="25"/>
      <c r="D44" s="26"/>
      <c r="E44" s="25"/>
      <c r="F44" s="31"/>
      <c r="G44" s="28"/>
      <c r="H44" s="34"/>
      <c r="I44" s="36"/>
      <c r="J44" s="83">
        <v>0</v>
      </c>
      <c r="K44" s="84"/>
      <c r="L44" s="83" t="s">
        <v>240</v>
      </c>
    </row>
    <row r="45" spans="1:50" x14ac:dyDescent="0.35">
      <c r="A45" s="38"/>
      <c r="B45" s="25" t="s">
        <v>228</v>
      </c>
      <c r="C45" s="25"/>
      <c r="D45" s="26"/>
      <c r="E45" s="25"/>
      <c r="F45" s="31"/>
      <c r="G45" s="28"/>
      <c r="H45" s="34"/>
      <c r="I45" s="36"/>
      <c r="J45" s="83">
        <v>0</v>
      </c>
      <c r="K45" s="84"/>
      <c r="L45" s="83" t="s">
        <v>241</v>
      </c>
    </row>
    <row r="46" spans="1:50" s="5" customFormat="1" x14ac:dyDescent="0.35">
      <c r="A46" s="38" t="s">
        <v>231</v>
      </c>
      <c r="B46" s="39"/>
      <c r="C46" s="25">
        <v>83.84</v>
      </c>
      <c r="D46" s="26">
        <v>6.0999999999999999E-2</v>
      </c>
      <c r="E46" s="25">
        <f t="shared" si="3"/>
        <v>5.1142399999999997</v>
      </c>
      <c r="F46" s="31">
        <f t="shared" si="5"/>
        <v>88.954239999999999</v>
      </c>
      <c r="G46" s="28">
        <v>5.1999999999999998E-2</v>
      </c>
      <c r="H46" s="34">
        <f t="shared" si="0"/>
        <v>93.579860479999994</v>
      </c>
      <c r="I46" s="36">
        <v>0.06</v>
      </c>
      <c r="J46" s="85">
        <v>0</v>
      </c>
      <c r="K46" s="85"/>
      <c r="L46" s="85"/>
      <c r="M46" s="8"/>
      <c r="N46" s="8"/>
      <c r="O46" s="8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</row>
    <row r="47" spans="1:50" s="5" customFormat="1" x14ac:dyDescent="0.35">
      <c r="A47" s="38"/>
      <c r="B47" s="39" t="s">
        <v>232</v>
      </c>
      <c r="C47" s="25"/>
      <c r="D47" s="26"/>
      <c r="E47" s="25"/>
      <c r="F47" s="31"/>
      <c r="G47" s="28"/>
      <c r="H47" s="34"/>
      <c r="I47" s="36"/>
      <c r="J47" s="85">
        <v>0</v>
      </c>
      <c r="K47" s="85"/>
      <c r="L47" s="85" t="s">
        <v>235</v>
      </c>
      <c r="M47" s="8"/>
      <c r="N47" s="8"/>
      <c r="O47" s="8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</row>
    <row r="48" spans="1:50" s="5" customFormat="1" x14ac:dyDescent="0.35">
      <c r="A48" s="40"/>
      <c r="B48" s="39" t="s">
        <v>230</v>
      </c>
      <c r="C48" s="25">
        <v>32.25</v>
      </c>
      <c r="D48" s="26">
        <v>6.0999999999999999E-2</v>
      </c>
      <c r="E48" s="25">
        <f t="shared" si="3"/>
        <v>1.9672499999999999</v>
      </c>
      <c r="F48" s="31">
        <f t="shared" si="5"/>
        <v>34.21725</v>
      </c>
      <c r="G48" s="28">
        <v>5.1999999999999998E-2</v>
      </c>
      <c r="H48" s="34">
        <f t="shared" si="0"/>
        <v>35.996547</v>
      </c>
      <c r="I48" s="36">
        <v>0.06</v>
      </c>
      <c r="J48" s="85">
        <v>0</v>
      </c>
      <c r="K48" s="85"/>
      <c r="L48" s="85" t="s">
        <v>233</v>
      </c>
      <c r="M48" s="8"/>
      <c r="N48" s="8"/>
      <c r="O48" s="8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</row>
    <row r="49" spans="1:49" s="5" customFormat="1" x14ac:dyDescent="0.35">
      <c r="A49" s="38"/>
      <c r="B49" s="39" t="s">
        <v>234</v>
      </c>
      <c r="C49" s="25"/>
      <c r="D49" s="26"/>
      <c r="E49" s="25"/>
      <c r="F49" s="31"/>
      <c r="G49" s="28"/>
      <c r="H49" s="34"/>
      <c r="I49" s="36"/>
      <c r="J49" s="85">
        <v>0</v>
      </c>
      <c r="K49" s="85"/>
      <c r="L49" s="85" t="s">
        <v>236</v>
      </c>
      <c r="M49" s="8"/>
      <c r="N49" s="8"/>
      <c r="O49" s="8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</row>
    <row r="50" spans="1:49" s="5" customFormat="1" x14ac:dyDescent="0.35">
      <c r="A50" s="38"/>
      <c r="B50" s="39" t="s">
        <v>237</v>
      </c>
      <c r="C50" s="25"/>
      <c r="D50" s="26"/>
      <c r="E50" s="25"/>
      <c r="F50" s="31"/>
      <c r="G50" s="28"/>
      <c r="H50" s="34"/>
      <c r="I50" s="36"/>
      <c r="J50" s="85" t="s">
        <v>238</v>
      </c>
      <c r="K50" s="85"/>
      <c r="L50" s="85" t="s">
        <v>239</v>
      </c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</row>
    <row r="51" spans="1:49" x14ac:dyDescent="0.35">
      <c r="A51" s="96" t="s">
        <v>115</v>
      </c>
      <c r="B51" s="25" t="s">
        <v>114</v>
      </c>
      <c r="C51" s="25">
        <v>69.290000000000006</v>
      </c>
      <c r="D51" s="26">
        <v>6.0999999999999999E-2</v>
      </c>
      <c r="E51" s="25">
        <f t="shared" si="3"/>
        <v>4.2266900000000005</v>
      </c>
      <c r="F51" s="31">
        <f t="shared" si="5"/>
        <v>73.516690000000011</v>
      </c>
      <c r="G51" s="28">
        <v>5.1999999999999998E-2</v>
      </c>
      <c r="H51" s="34">
        <f t="shared" si="0"/>
        <v>77.339557880000015</v>
      </c>
      <c r="I51" s="36">
        <v>0.06</v>
      </c>
      <c r="J51" s="83">
        <f t="shared" ref="J51:J56" si="6">(H51*I51)+H51</f>
        <v>81.979931352800008</v>
      </c>
      <c r="K51" s="84">
        <v>0.05</v>
      </c>
      <c r="L51" s="83">
        <v>86</v>
      </c>
    </row>
    <row r="52" spans="1:49" x14ac:dyDescent="0.35">
      <c r="A52" s="97"/>
      <c r="B52" s="25" t="s">
        <v>113</v>
      </c>
      <c r="C52" s="25"/>
      <c r="D52" s="26"/>
      <c r="E52" s="25"/>
      <c r="F52" s="31"/>
      <c r="G52" s="28"/>
      <c r="H52" s="34">
        <f>H51*1.5</f>
        <v>116.00933682000002</v>
      </c>
      <c r="I52" s="36">
        <v>0.06</v>
      </c>
      <c r="J52" s="83">
        <f t="shared" si="6"/>
        <v>122.96989702920001</v>
      </c>
      <c r="K52" s="84">
        <v>0.05</v>
      </c>
      <c r="L52" s="83">
        <v>129</v>
      </c>
    </row>
    <row r="53" spans="1:49" x14ac:dyDescent="0.35">
      <c r="A53" s="97"/>
      <c r="B53" s="25" t="s">
        <v>111</v>
      </c>
      <c r="C53" s="25">
        <v>106.6</v>
      </c>
      <c r="D53" s="26">
        <v>6.0999999999999999E-2</v>
      </c>
      <c r="E53" s="25">
        <f t="shared" ref="E53" si="7">C53*D53</f>
        <v>6.5025999999999993</v>
      </c>
      <c r="F53" s="31">
        <f t="shared" ref="F53" si="8">C53+E53</f>
        <v>113.1026</v>
      </c>
      <c r="G53" s="28">
        <v>5.1999999999999998E-2</v>
      </c>
      <c r="H53" s="34">
        <f t="shared" ref="H53" si="9">(F53*G53)+F53</f>
        <v>118.98393519999999</v>
      </c>
      <c r="I53" s="36">
        <v>0.06</v>
      </c>
      <c r="J53" s="83">
        <f t="shared" si="6"/>
        <v>126.12297131199999</v>
      </c>
      <c r="K53" s="84">
        <v>0.05</v>
      </c>
      <c r="L53" s="83">
        <v>132</v>
      </c>
    </row>
    <row r="54" spans="1:49" x14ac:dyDescent="0.35">
      <c r="A54" s="97"/>
      <c r="B54" s="25" t="s">
        <v>112</v>
      </c>
      <c r="C54" s="25"/>
      <c r="D54" s="26"/>
      <c r="E54" s="25"/>
      <c r="F54" s="31"/>
      <c r="G54" s="28"/>
      <c r="H54" s="34">
        <f>H53*1.5</f>
        <v>178.47590279999997</v>
      </c>
      <c r="I54" s="36">
        <v>0.06</v>
      </c>
      <c r="J54" s="83">
        <f t="shared" si="6"/>
        <v>189.18445696799998</v>
      </c>
      <c r="K54" s="84">
        <v>0.05</v>
      </c>
      <c r="L54" s="83">
        <v>199</v>
      </c>
    </row>
    <row r="55" spans="1:49" x14ac:dyDescent="0.35">
      <c r="A55" s="97"/>
      <c r="B55" s="25" t="s">
        <v>110</v>
      </c>
      <c r="C55" s="25">
        <v>106.6</v>
      </c>
      <c r="D55" s="26">
        <v>6.0999999999999999E-2</v>
      </c>
      <c r="E55" s="25">
        <f t="shared" ref="E55" si="10">C55*D55</f>
        <v>6.5025999999999993</v>
      </c>
      <c r="F55" s="31">
        <f t="shared" ref="F55" si="11">C55+E55</f>
        <v>113.1026</v>
      </c>
      <c r="G55" s="32" t="s">
        <v>11</v>
      </c>
      <c r="H55" s="34">
        <f>H51*2</f>
        <v>154.67911576000003</v>
      </c>
      <c r="I55" s="36">
        <v>0.06</v>
      </c>
      <c r="J55" s="83">
        <f t="shared" si="6"/>
        <v>163.95986270560002</v>
      </c>
      <c r="K55" s="84">
        <v>0.05</v>
      </c>
      <c r="L55" s="83">
        <v>172</v>
      </c>
    </row>
    <row r="56" spans="1:49" x14ac:dyDescent="0.35">
      <c r="A56" s="97"/>
      <c r="B56" s="25" t="s">
        <v>109</v>
      </c>
      <c r="C56" s="25">
        <v>106.6</v>
      </c>
      <c r="D56" s="26">
        <v>6.0999999999999999E-2</v>
      </c>
      <c r="E56" s="25">
        <f t="shared" si="3"/>
        <v>6.5025999999999993</v>
      </c>
      <c r="F56" s="31">
        <f t="shared" si="5"/>
        <v>113.1026</v>
      </c>
      <c r="G56" s="32" t="s">
        <v>11</v>
      </c>
      <c r="H56" s="34">
        <f>H55*1.5</f>
        <v>232.01867364000003</v>
      </c>
      <c r="I56" s="36">
        <v>0.06</v>
      </c>
      <c r="J56" s="83">
        <f t="shared" si="6"/>
        <v>245.93979405840003</v>
      </c>
      <c r="K56" s="84">
        <v>0.05</v>
      </c>
      <c r="L56" s="83">
        <v>258</v>
      </c>
    </row>
    <row r="57" spans="1:49" x14ac:dyDescent="0.35">
      <c r="A57" s="97"/>
      <c r="B57" s="25" t="s">
        <v>169</v>
      </c>
      <c r="C57" s="25"/>
      <c r="D57" s="26"/>
      <c r="E57" s="25"/>
      <c r="F57" s="31"/>
      <c r="G57" s="32"/>
      <c r="H57" s="34"/>
      <c r="I57" s="36"/>
      <c r="J57" s="83">
        <v>0</v>
      </c>
      <c r="K57" s="84"/>
      <c r="L57" s="83">
        <v>250</v>
      </c>
    </row>
    <row r="58" spans="1:49" x14ac:dyDescent="0.35">
      <c r="A58" s="97"/>
      <c r="B58" s="25"/>
      <c r="C58" s="25"/>
      <c r="D58" s="26"/>
      <c r="E58" s="25"/>
      <c r="F58" s="31"/>
      <c r="G58" s="32"/>
      <c r="H58" s="34"/>
      <c r="I58" s="36"/>
      <c r="J58" s="83"/>
      <c r="K58" s="84"/>
      <c r="L58" s="83"/>
    </row>
    <row r="59" spans="1:49" ht="31" x14ac:dyDescent="0.35">
      <c r="A59" s="97"/>
      <c r="B59" s="41" t="s">
        <v>170</v>
      </c>
      <c r="C59" s="25"/>
      <c r="D59" s="26"/>
      <c r="E59" s="25"/>
      <c r="F59" s="31"/>
      <c r="G59" s="32"/>
      <c r="H59" s="34"/>
      <c r="I59" s="36"/>
      <c r="J59" s="83"/>
      <c r="K59" s="84"/>
      <c r="L59" s="83"/>
    </row>
    <row r="60" spans="1:49" x14ac:dyDescent="0.35">
      <c r="A60" s="97"/>
      <c r="B60" s="25" t="s">
        <v>172</v>
      </c>
      <c r="C60" s="25"/>
      <c r="D60" s="26"/>
      <c r="E60" s="25"/>
      <c r="F60" s="31"/>
      <c r="G60" s="32"/>
      <c r="H60" s="34"/>
      <c r="I60" s="36"/>
      <c r="J60" s="83">
        <v>0</v>
      </c>
      <c r="K60" s="84"/>
      <c r="L60" s="84">
        <v>0</v>
      </c>
    </row>
    <row r="61" spans="1:49" x14ac:dyDescent="0.35">
      <c r="A61" s="97"/>
      <c r="B61" s="25" t="s">
        <v>173</v>
      </c>
      <c r="C61" s="25"/>
      <c r="D61" s="26"/>
      <c r="E61" s="25"/>
      <c r="F61" s="31"/>
      <c r="G61" s="32"/>
      <c r="H61" s="34"/>
      <c r="I61" s="36"/>
      <c r="J61" s="83">
        <v>0</v>
      </c>
      <c r="K61" s="84"/>
      <c r="L61" s="93">
        <v>0.2</v>
      </c>
    </row>
    <row r="62" spans="1:49" x14ac:dyDescent="0.35">
      <c r="A62" s="97"/>
      <c r="B62" s="25" t="s">
        <v>174</v>
      </c>
      <c r="C62" s="25"/>
      <c r="D62" s="26"/>
      <c r="E62" s="25"/>
      <c r="F62" s="31"/>
      <c r="G62" s="32"/>
      <c r="H62" s="34"/>
      <c r="I62" s="36"/>
      <c r="J62" s="83">
        <v>0</v>
      </c>
      <c r="K62" s="84"/>
      <c r="L62" s="93">
        <v>0.5</v>
      </c>
    </row>
    <row r="63" spans="1:49" x14ac:dyDescent="0.35">
      <c r="A63" s="97"/>
      <c r="B63" s="25" t="s">
        <v>175</v>
      </c>
      <c r="C63" s="25"/>
      <c r="D63" s="26"/>
      <c r="E63" s="25"/>
      <c r="F63" s="31"/>
      <c r="G63" s="32"/>
      <c r="H63" s="34"/>
      <c r="I63" s="36"/>
      <c r="J63" s="83">
        <v>0</v>
      </c>
      <c r="K63" s="84"/>
      <c r="L63" s="93">
        <v>1</v>
      </c>
    </row>
    <row r="64" spans="1:49" x14ac:dyDescent="0.35">
      <c r="A64" s="97"/>
      <c r="B64" s="25"/>
      <c r="C64" s="25"/>
      <c r="D64" s="26"/>
      <c r="E64" s="25"/>
      <c r="F64" s="31"/>
      <c r="G64" s="32"/>
      <c r="H64" s="34"/>
      <c r="I64" s="36"/>
      <c r="J64" s="83">
        <v>0</v>
      </c>
      <c r="K64" s="84"/>
      <c r="L64" s="84"/>
    </row>
    <row r="65" spans="1:49" ht="46.5" x14ac:dyDescent="0.35">
      <c r="A65" s="97"/>
      <c r="B65" s="18" t="s">
        <v>171</v>
      </c>
      <c r="C65" s="25"/>
      <c r="D65" s="26"/>
      <c r="E65" s="25"/>
      <c r="F65" s="31"/>
      <c r="G65" s="32"/>
      <c r="H65" s="34"/>
      <c r="I65" s="36"/>
      <c r="J65" s="83"/>
      <c r="K65" s="84"/>
      <c r="L65" s="84"/>
    </row>
    <row r="66" spans="1:49" x14ac:dyDescent="0.35">
      <c r="A66" s="96" t="s">
        <v>25</v>
      </c>
      <c r="B66" s="25" t="s">
        <v>26</v>
      </c>
      <c r="C66" s="25">
        <v>5.33</v>
      </c>
      <c r="D66" s="26">
        <v>6.0999999999999999E-2</v>
      </c>
      <c r="E66" s="25">
        <f t="shared" si="3"/>
        <v>0.32512999999999997</v>
      </c>
      <c r="F66" s="31">
        <f t="shared" si="5"/>
        <v>5.6551299999999998</v>
      </c>
      <c r="G66" s="28">
        <v>5.1999999999999998E-2</v>
      </c>
      <c r="H66" s="34">
        <f t="shared" si="0"/>
        <v>5.9491967599999995</v>
      </c>
      <c r="I66" s="36">
        <v>0.06</v>
      </c>
      <c r="J66" s="83">
        <f t="shared" ref="J66:J71" si="12">(H66*I66)+H66</f>
        <v>6.3061485655999991</v>
      </c>
      <c r="K66" s="84">
        <v>0.05</v>
      </c>
      <c r="L66" s="83">
        <v>7</v>
      </c>
    </row>
    <row r="67" spans="1:49" x14ac:dyDescent="0.35">
      <c r="A67" s="97"/>
      <c r="B67" s="25"/>
      <c r="C67" s="25"/>
      <c r="D67" s="25"/>
      <c r="E67" s="25"/>
      <c r="F67" s="31"/>
      <c r="G67" s="28"/>
      <c r="H67" s="34">
        <f t="shared" si="0"/>
        <v>0</v>
      </c>
      <c r="I67" s="36">
        <v>0.06</v>
      </c>
      <c r="J67" s="83">
        <f t="shared" si="12"/>
        <v>0</v>
      </c>
      <c r="K67" s="84">
        <v>0.05</v>
      </c>
      <c r="L67" s="83">
        <f t="shared" si="1"/>
        <v>0</v>
      </c>
    </row>
    <row r="68" spans="1:49" x14ac:dyDescent="0.35">
      <c r="A68" s="97"/>
      <c r="B68" s="25" t="s">
        <v>27</v>
      </c>
      <c r="C68" s="25">
        <v>5.33</v>
      </c>
      <c r="D68" s="26">
        <v>6.0999999999999999E-2</v>
      </c>
      <c r="E68" s="25">
        <f t="shared" si="3"/>
        <v>0.32512999999999997</v>
      </c>
      <c r="F68" s="31">
        <f t="shared" si="5"/>
        <v>5.6551299999999998</v>
      </c>
      <c r="G68" s="28">
        <v>5.1999999999999998E-2</v>
      </c>
      <c r="H68" s="34">
        <f t="shared" si="0"/>
        <v>5.9491967599999995</v>
      </c>
      <c r="I68" s="36">
        <v>0.06</v>
      </c>
      <c r="J68" s="83">
        <f t="shared" si="12"/>
        <v>6.3061485655999991</v>
      </c>
      <c r="K68" s="84">
        <v>0.05</v>
      </c>
      <c r="L68" s="83">
        <v>7</v>
      </c>
    </row>
    <row r="69" spans="1:49" x14ac:dyDescent="0.35">
      <c r="A69" s="97"/>
      <c r="B69" s="25" t="s">
        <v>247</v>
      </c>
      <c r="C69" s="25">
        <v>4.26</v>
      </c>
      <c r="D69" s="26">
        <v>6.0999999999999999E-2</v>
      </c>
      <c r="E69" s="25">
        <f t="shared" si="3"/>
        <v>0.25985999999999998</v>
      </c>
      <c r="F69" s="31">
        <f t="shared" si="5"/>
        <v>4.5198599999999995</v>
      </c>
      <c r="G69" s="28">
        <v>5.1999999999999998E-2</v>
      </c>
      <c r="H69" s="34">
        <f t="shared" si="0"/>
        <v>4.7548927199999991</v>
      </c>
      <c r="I69" s="36">
        <v>0.06</v>
      </c>
      <c r="J69" s="83">
        <f t="shared" si="12"/>
        <v>5.0401862831999988</v>
      </c>
      <c r="K69" s="84">
        <v>0.05</v>
      </c>
      <c r="L69" s="83">
        <v>5.5</v>
      </c>
    </row>
    <row r="70" spans="1:49" x14ac:dyDescent="0.35">
      <c r="A70" s="97"/>
      <c r="B70" s="25" t="s">
        <v>28</v>
      </c>
      <c r="C70" s="25">
        <v>266.5</v>
      </c>
      <c r="D70" s="26">
        <v>6.0999999999999999E-2</v>
      </c>
      <c r="E70" s="25">
        <f t="shared" si="3"/>
        <v>16.256499999999999</v>
      </c>
      <c r="F70" s="31">
        <f t="shared" si="5"/>
        <v>282.75650000000002</v>
      </c>
      <c r="G70" s="28">
        <v>5.1999999999999998E-2</v>
      </c>
      <c r="H70" s="34">
        <f t="shared" si="0"/>
        <v>297.45983799999999</v>
      </c>
      <c r="I70" s="36">
        <v>0.06</v>
      </c>
      <c r="J70" s="83">
        <f t="shared" si="12"/>
        <v>315.30742828000001</v>
      </c>
      <c r="K70" s="84">
        <v>0.05</v>
      </c>
      <c r="L70" s="83">
        <v>331</v>
      </c>
    </row>
    <row r="71" spans="1:49" x14ac:dyDescent="0.35">
      <c r="A71" s="97"/>
      <c r="B71" s="25" t="s">
        <v>29</v>
      </c>
      <c r="C71" s="25">
        <v>319.8</v>
      </c>
      <c r="D71" s="26">
        <v>6.0999999999999999E-2</v>
      </c>
      <c r="E71" s="25">
        <f t="shared" si="3"/>
        <v>19.5078</v>
      </c>
      <c r="F71" s="31">
        <f t="shared" si="5"/>
        <v>339.30779999999999</v>
      </c>
      <c r="G71" s="28">
        <v>5.1999999999999998E-2</v>
      </c>
      <c r="H71" s="34">
        <f t="shared" si="0"/>
        <v>356.9518056</v>
      </c>
      <c r="I71" s="36">
        <v>0.06</v>
      </c>
      <c r="J71" s="83">
        <f t="shared" si="12"/>
        <v>378.36891393600001</v>
      </c>
      <c r="K71" s="84">
        <v>0.05</v>
      </c>
      <c r="L71" s="83">
        <v>397</v>
      </c>
    </row>
    <row r="72" spans="1:49" x14ac:dyDescent="0.35">
      <c r="A72" s="97"/>
      <c r="B72" s="25" t="s">
        <v>137</v>
      </c>
      <c r="C72" s="25"/>
      <c r="D72" s="26"/>
      <c r="E72" s="25"/>
      <c r="F72" s="31"/>
      <c r="G72" s="28"/>
      <c r="H72" s="34"/>
      <c r="I72" s="36"/>
      <c r="J72" s="83">
        <v>0</v>
      </c>
      <c r="K72" s="84"/>
      <c r="L72" s="83">
        <v>500</v>
      </c>
      <c r="M72" s="14"/>
    </row>
    <row r="73" spans="1:49" s="15" customFormat="1" x14ac:dyDescent="0.35">
      <c r="A73" s="97"/>
      <c r="B73" s="25" t="s">
        <v>138</v>
      </c>
      <c r="C73" s="25"/>
      <c r="D73" s="26"/>
      <c r="E73" s="25"/>
      <c r="F73" s="31"/>
      <c r="G73" s="28"/>
      <c r="H73" s="34"/>
      <c r="I73" s="36"/>
      <c r="J73" s="83">
        <v>0</v>
      </c>
      <c r="K73" s="84"/>
      <c r="L73" s="83">
        <v>1000</v>
      </c>
      <c r="M73" s="14"/>
      <c r="N73" s="14"/>
      <c r="O73" s="14"/>
      <c r="P73" s="14"/>
      <c r="Q73" s="14"/>
      <c r="R73" s="14"/>
      <c r="S73" s="14"/>
      <c r="T73" s="14"/>
      <c r="U73" s="14"/>
      <c r="V73" s="14"/>
      <c r="W73" s="14"/>
      <c r="X73" s="14"/>
      <c r="Y73" s="14"/>
      <c r="Z73" s="14"/>
      <c r="AA73" s="14"/>
      <c r="AB73" s="14"/>
      <c r="AC73" s="14"/>
      <c r="AD73" s="14"/>
      <c r="AE73" s="14"/>
      <c r="AF73" s="14"/>
      <c r="AG73" s="14"/>
      <c r="AH73" s="14"/>
      <c r="AI73" s="14"/>
      <c r="AJ73" s="14"/>
      <c r="AK73" s="14"/>
      <c r="AL73" s="14"/>
      <c r="AM73" s="14"/>
      <c r="AN73" s="14"/>
      <c r="AO73" s="14"/>
      <c r="AP73" s="14"/>
      <c r="AQ73" s="14"/>
      <c r="AR73" s="14"/>
      <c r="AS73" s="14"/>
      <c r="AT73" s="14"/>
      <c r="AU73" s="14"/>
      <c r="AV73" s="14"/>
      <c r="AW73" s="14"/>
    </row>
    <row r="74" spans="1:49" x14ac:dyDescent="0.35">
      <c r="A74" s="97"/>
      <c r="B74" s="25" t="s">
        <v>139</v>
      </c>
      <c r="C74" s="25"/>
      <c r="D74" s="26"/>
      <c r="E74" s="25"/>
      <c r="F74" s="31"/>
      <c r="G74" s="28"/>
      <c r="H74" s="34"/>
      <c r="I74" s="36"/>
      <c r="J74" s="83">
        <v>0</v>
      </c>
      <c r="K74" s="84"/>
      <c r="L74" s="83">
        <v>1800</v>
      </c>
      <c r="M74" s="14"/>
    </row>
    <row r="75" spans="1:49" x14ac:dyDescent="0.35">
      <c r="A75" s="97"/>
      <c r="B75" s="25"/>
      <c r="C75" s="25"/>
      <c r="D75" s="26"/>
      <c r="E75" s="25"/>
      <c r="F75" s="31"/>
      <c r="G75" s="28"/>
      <c r="H75" s="34"/>
      <c r="I75" s="36"/>
      <c r="J75" s="83"/>
      <c r="K75" s="84"/>
      <c r="L75" s="83"/>
      <c r="M75" s="14"/>
    </row>
    <row r="76" spans="1:49" x14ac:dyDescent="0.35">
      <c r="A76" s="97"/>
      <c r="B76" s="24" t="s">
        <v>140</v>
      </c>
      <c r="C76" s="25"/>
      <c r="D76" s="26"/>
      <c r="E76" s="25"/>
      <c r="F76" s="31"/>
      <c r="G76" s="28"/>
      <c r="H76" s="34"/>
      <c r="I76" s="36"/>
      <c r="J76" s="83"/>
      <c r="K76" s="84"/>
      <c r="L76" s="83"/>
      <c r="M76" s="14"/>
    </row>
    <row r="77" spans="1:49" x14ac:dyDescent="0.35">
      <c r="A77" s="97"/>
      <c r="B77" s="25" t="s">
        <v>144</v>
      </c>
      <c r="C77" s="25"/>
      <c r="D77" s="26"/>
      <c r="E77" s="25"/>
      <c r="F77" s="31"/>
      <c r="G77" s="28"/>
      <c r="H77" s="34"/>
      <c r="I77" s="36"/>
      <c r="J77" s="83">
        <v>0</v>
      </c>
      <c r="K77" s="84"/>
      <c r="L77" s="83">
        <v>180</v>
      </c>
      <c r="M77" s="14"/>
    </row>
    <row r="78" spans="1:49" x14ac:dyDescent="0.35">
      <c r="A78" s="97"/>
      <c r="B78" s="25" t="s">
        <v>143</v>
      </c>
      <c r="C78" s="25"/>
      <c r="D78" s="26"/>
      <c r="E78" s="25"/>
      <c r="F78" s="31"/>
      <c r="G78" s="28"/>
      <c r="H78" s="34"/>
      <c r="I78" s="36"/>
      <c r="J78" s="83">
        <v>0</v>
      </c>
      <c r="K78" s="84"/>
      <c r="L78" s="83">
        <v>230</v>
      </c>
      <c r="M78" s="14"/>
    </row>
    <row r="79" spans="1:49" x14ac:dyDescent="0.35">
      <c r="A79" s="97"/>
      <c r="B79" s="25" t="s">
        <v>142</v>
      </c>
      <c r="C79" s="25"/>
      <c r="D79" s="26"/>
      <c r="E79" s="25"/>
      <c r="F79" s="31"/>
      <c r="G79" s="28"/>
      <c r="H79" s="34"/>
      <c r="I79" s="36"/>
      <c r="J79" s="83">
        <v>0</v>
      </c>
      <c r="K79" s="84"/>
      <c r="L79" s="83">
        <v>300</v>
      </c>
      <c r="M79" s="14"/>
    </row>
    <row r="80" spans="1:49" x14ac:dyDescent="0.35">
      <c r="A80" s="97"/>
      <c r="B80" s="25" t="s">
        <v>141</v>
      </c>
      <c r="C80" s="25"/>
      <c r="D80" s="26"/>
      <c r="E80" s="25"/>
      <c r="F80" s="31"/>
      <c r="G80" s="28"/>
      <c r="H80" s="34"/>
      <c r="I80" s="36"/>
      <c r="J80" s="83">
        <v>0</v>
      </c>
      <c r="K80" s="84"/>
      <c r="L80" s="83">
        <v>450</v>
      </c>
      <c r="M80" s="14"/>
    </row>
    <row r="81" spans="1:13" x14ac:dyDescent="0.35">
      <c r="A81" s="97"/>
      <c r="B81" s="25" t="s">
        <v>145</v>
      </c>
      <c r="C81" s="25"/>
      <c r="D81" s="26"/>
      <c r="E81" s="25"/>
      <c r="F81" s="31"/>
      <c r="G81" s="28"/>
      <c r="H81" s="34"/>
      <c r="I81" s="36"/>
      <c r="J81" s="83">
        <v>0</v>
      </c>
      <c r="K81" s="84"/>
      <c r="L81" s="83">
        <v>350</v>
      </c>
    </row>
    <row r="82" spans="1:13" x14ac:dyDescent="0.35">
      <c r="A82" s="97"/>
      <c r="B82" s="25"/>
      <c r="C82" s="25"/>
      <c r="D82" s="26"/>
      <c r="E82" s="25"/>
      <c r="F82" s="31"/>
      <c r="G82" s="28"/>
      <c r="H82" s="34"/>
      <c r="I82" s="36"/>
      <c r="J82" s="83"/>
      <c r="K82" s="84"/>
      <c r="L82" s="83"/>
    </row>
    <row r="83" spans="1:13" x14ac:dyDescent="0.35">
      <c r="A83" s="97"/>
      <c r="B83" s="24" t="s">
        <v>146</v>
      </c>
      <c r="C83" s="25"/>
      <c r="D83" s="26"/>
      <c r="E83" s="25"/>
      <c r="F83" s="31"/>
      <c r="G83" s="28"/>
      <c r="H83" s="34"/>
      <c r="I83" s="36"/>
      <c r="J83" s="83">
        <v>0</v>
      </c>
      <c r="K83" s="84"/>
      <c r="L83" s="83">
        <v>500</v>
      </c>
      <c r="M83" s="14"/>
    </row>
    <row r="84" spans="1:13" x14ac:dyDescent="0.35">
      <c r="A84" s="97"/>
      <c r="B84" s="25"/>
      <c r="C84" s="25"/>
      <c r="D84" s="26"/>
      <c r="E84" s="25"/>
      <c r="F84" s="31"/>
      <c r="G84" s="28"/>
      <c r="H84" s="34"/>
      <c r="I84" s="36"/>
      <c r="J84" s="83"/>
      <c r="K84" s="84"/>
      <c r="L84" s="83"/>
    </row>
    <row r="85" spans="1:13" x14ac:dyDescent="0.35">
      <c r="A85" s="97"/>
      <c r="B85" s="24" t="s">
        <v>147</v>
      </c>
      <c r="C85" s="25"/>
      <c r="D85" s="26"/>
      <c r="E85" s="25"/>
      <c r="F85" s="31"/>
      <c r="G85" s="28"/>
      <c r="H85" s="34"/>
      <c r="I85" s="36"/>
      <c r="J85" s="83"/>
      <c r="K85" s="84"/>
      <c r="L85" s="83"/>
    </row>
    <row r="86" spans="1:13" x14ac:dyDescent="0.35">
      <c r="A86" s="97"/>
      <c r="B86" s="25" t="s">
        <v>148</v>
      </c>
      <c r="C86" s="25"/>
      <c r="D86" s="26"/>
      <c r="E86" s="25"/>
      <c r="F86" s="31"/>
      <c r="G86" s="28"/>
      <c r="H86" s="34"/>
      <c r="I86" s="36"/>
      <c r="J86" s="83">
        <v>0</v>
      </c>
      <c r="K86" s="84"/>
      <c r="L86" s="83">
        <v>700</v>
      </c>
      <c r="M86" s="14"/>
    </row>
    <row r="87" spans="1:13" x14ac:dyDescent="0.35">
      <c r="A87" s="97"/>
      <c r="B87" s="25" t="s">
        <v>149</v>
      </c>
      <c r="C87" s="25"/>
      <c r="D87" s="26"/>
      <c r="E87" s="25"/>
      <c r="F87" s="31"/>
      <c r="G87" s="28"/>
      <c r="H87" s="34"/>
      <c r="I87" s="36"/>
      <c r="J87" s="83">
        <v>0</v>
      </c>
      <c r="K87" s="84"/>
      <c r="L87" s="83">
        <v>700</v>
      </c>
      <c r="M87" s="14"/>
    </row>
    <row r="88" spans="1:13" x14ac:dyDescent="0.35">
      <c r="A88" s="97"/>
      <c r="B88" s="25" t="s">
        <v>150</v>
      </c>
      <c r="C88" s="25"/>
      <c r="D88" s="26"/>
      <c r="E88" s="25"/>
      <c r="F88" s="31"/>
      <c r="G88" s="28"/>
      <c r="H88" s="34"/>
      <c r="I88" s="36"/>
      <c r="J88" s="83">
        <v>0</v>
      </c>
      <c r="K88" s="84"/>
      <c r="L88" s="83">
        <v>700</v>
      </c>
      <c r="M88" s="14"/>
    </row>
    <row r="89" spans="1:13" ht="31" x14ac:dyDescent="0.35">
      <c r="A89" s="97"/>
      <c r="B89" s="42" t="s">
        <v>151</v>
      </c>
      <c r="C89" s="25"/>
      <c r="D89" s="26"/>
      <c r="E89" s="25"/>
      <c r="F89" s="31"/>
      <c r="G89" s="28"/>
      <c r="H89" s="34"/>
      <c r="I89" s="36"/>
      <c r="J89" s="83"/>
      <c r="K89" s="84"/>
      <c r="L89" s="83"/>
    </row>
    <row r="90" spans="1:13" x14ac:dyDescent="0.35">
      <c r="A90" s="97"/>
      <c r="B90" s="25"/>
      <c r="C90" s="25"/>
      <c r="D90" s="26"/>
      <c r="E90" s="25"/>
      <c r="F90" s="31"/>
      <c r="G90" s="28"/>
      <c r="H90" s="34"/>
      <c r="I90" s="36"/>
      <c r="J90" s="83"/>
      <c r="K90" s="84"/>
      <c r="L90" s="83"/>
    </row>
    <row r="91" spans="1:13" x14ac:dyDescent="0.35">
      <c r="A91" s="97"/>
      <c r="B91" s="25" t="s">
        <v>246</v>
      </c>
      <c r="C91" s="25"/>
      <c r="D91" s="26"/>
      <c r="E91" s="25"/>
      <c r="F91" s="31"/>
      <c r="G91" s="28"/>
      <c r="H91" s="34"/>
      <c r="I91" s="36"/>
      <c r="J91" s="83"/>
      <c r="K91" s="84"/>
      <c r="L91" s="83"/>
    </row>
    <row r="92" spans="1:13" x14ac:dyDescent="0.35">
      <c r="A92" s="97"/>
      <c r="B92" s="25" t="s">
        <v>152</v>
      </c>
      <c r="C92" s="25"/>
      <c r="D92" s="26"/>
      <c r="E92" s="25"/>
      <c r="F92" s="31"/>
      <c r="G92" s="28"/>
      <c r="H92" s="34"/>
      <c r="I92" s="36"/>
      <c r="J92" s="83">
        <v>0</v>
      </c>
      <c r="K92" s="84"/>
      <c r="L92" s="83">
        <v>300</v>
      </c>
      <c r="M92" s="14"/>
    </row>
    <row r="93" spans="1:13" x14ac:dyDescent="0.35">
      <c r="A93" s="97"/>
      <c r="B93" s="25" t="s">
        <v>153</v>
      </c>
      <c r="C93" s="25"/>
      <c r="D93" s="26"/>
      <c r="E93" s="25"/>
      <c r="F93" s="31"/>
      <c r="G93" s="28"/>
      <c r="H93" s="34"/>
      <c r="I93" s="36"/>
      <c r="J93" s="83">
        <v>0</v>
      </c>
      <c r="K93" s="84"/>
      <c r="L93" s="83">
        <v>550</v>
      </c>
      <c r="M93" s="14"/>
    </row>
    <row r="94" spans="1:13" x14ac:dyDescent="0.35">
      <c r="A94" s="97"/>
      <c r="B94" s="25" t="s">
        <v>165</v>
      </c>
      <c r="C94" s="25"/>
      <c r="D94" s="26"/>
      <c r="E94" s="25"/>
      <c r="F94" s="31"/>
      <c r="G94" s="28"/>
      <c r="H94" s="34"/>
      <c r="I94" s="36"/>
      <c r="J94" s="83">
        <v>0</v>
      </c>
      <c r="K94" s="84"/>
      <c r="L94" s="83">
        <v>115</v>
      </c>
      <c r="M94" s="14"/>
    </row>
    <row r="95" spans="1:13" x14ac:dyDescent="0.35">
      <c r="A95" s="97"/>
      <c r="B95" s="25"/>
      <c r="C95" s="25"/>
      <c r="D95" s="26"/>
      <c r="E95" s="25"/>
      <c r="F95" s="31"/>
      <c r="G95" s="28"/>
      <c r="H95" s="34"/>
      <c r="I95" s="36"/>
      <c r="J95" s="83"/>
      <c r="K95" s="84"/>
      <c r="L95" s="83"/>
    </row>
    <row r="96" spans="1:13" x14ac:dyDescent="0.35">
      <c r="A96" s="97"/>
      <c r="B96" s="24" t="s">
        <v>154</v>
      </c>
      <c r="C96" s="25"/>
      <c r="D96" s="26"/>
      <c r="E96" s="25"/>
      <c r="F96" s="31"/>
      <c r="G96" s="28"/>
      <c r="H96" s="34"/>
      <c r="I96" s="36"/>
      <c r="J96" s="83"/>
      <c r="K96" s="84"/>
      <c r="L96" s="83"/>
    </row>
    <row r="97" spans="1:13" x14ac:dyDescent="0.35">
      <c r="A97" s="97"/>
      <c r="B97" s="25" t="s">
        <v>155</v>
      </c>
      <c r="C97" s="25"/>
      <c r="D97" s="26"/>
      <c r="E97" s="25"/>
      <c r="F97" s="31"/>
      <c r="G97" s="28"/>
      <c r="H97" s="34"/>
      <c r="I97" s="36"/>
      <c r="J97" s="83">
        <v>0</v>
      </c>
      <c r="K97" s="84"/>
      <c r="L97" s="83">
        <v>320</v>
      </c>
      <c r="M97" s="14"/>
    </row>
    <row r="98" spans="1:13" x14ac:dyDescent="0.35">
      <c r="A98" s="97"/>
      <c r="B98" s="25" t="s">
        <v>156</v>
      </c>
      <c r="C98" s="25"/>
      <c r="D98" s="26"/>
      <c r="E98" s="25"/>
      <c r="F98" s="31"/>
      <c r="G98" s="28"/>
      <c r="H98" s="34"/>
      <c r="I98" s="36"/>
      <c r="J98" s="83">
        <v>0</v>
      </c>
      <c r="K98" s="84"/>
      <c r="L98" s="83">
        <v>550</v>
      </c>
      <c r="M98" s="14"/>
    </row>
    <row r="99" spans="1:13" x14ac:dyDescent="0.35">
      <c r="A99" s="97"/>
      <c r="B99" s="25" t="s">
        <v>157</v>
      </c>
      <c r="C99" s="25"/>
      <c r="D99" s="26"/>
      <c r="E99" s="25"/>
      <c r="F99" s="31"/>
      <c r="G99" s="28"/>
      <c r="H99" s="34"/>
      <c r="I99" s="36"/>
      <c r="J99" s="83">
        <v>0</v>
      </c>
      <c r="K99" s="84"/>
      <c r="L99" s="83">
        <v>750</v>
      </c>
      <c r="M99" s="14"/>
    </row>
    <row r="100" spans="1:13" x14ac:dyDescent="0.35">
      <c r="A100" s="97"/>
      <c r="B100" s="25"/>
      <c r="C100" s="25"/>
      <c r="D100" s="26"/>
      <c r="E100" s="25"/>
      <c r="F100" s="31"/>
      <c r="G100" s="28"/>
      <c r="H100" s="34"/>
      <c r="I100" s="36"/>
      <c r="J100" s="83"/>
      <c r="K100" s="84"/>
      <c r="L100" s="83"/>
    </row>
    <row r="101" spans="1:13" x14ac:dyDescent="0.35">
      <c r="A101" s="97"/>
      <c r="B101" s="24" t="s">
        <v>158</v>
      </c>
      <c r="C101" s="25"/>
      <c r="D101" s="26"/>
      <c r="E101" s="25"/>
      <c r="F101" s="31"/>
      <c r="G101" s="28"/>
      <c r="H101" s="34"/>
      <c r="I101" s="36"/>
      <c r="J101" s="83"/>
      <c r="K101" s="84"/>
      <c r="L101" s="83"/>
    </row>
    <row r="102" spans="1:13" x14ac:dyDescent="0.35">
      <c r="A102" s="97"/>
      <c r="B102" s="25" t="s">
        <v>159</v>
      </c>
      <c r="C102" s="25"/>
      <c r="D102" s="26"/>
      <c r="E102" s="25"/>
      <c r="F102" s="31"/>
      <c r="G102" s="28"/>
      <c r="H102" s="34"/>
      <c r="I102" s="36"/>
      <c r="J102" s="83">
        <v>0</v>
      </c>
      <c r="K102" s="84"/>
      <c r="L102" s="83">
        <v>230</v>
      </c>
      <c r="M102" s="14"/>
    </row>
    <row r="103" spans="1:13" x14ac:dyDescent="0.35">
      <c r="A103" s="97"/>
      <c r="B103" s="25" t="s">
        <v>160</v>
      </c>
      <c r="C103" s="25"/>
      <c r="D103" s="26"/>
      <c r="E103" s="25"/>
      <c r="F103" s="31"/>
      <c r="G103" s="28"/>
      <c r="H103" s="34"/>
      <c r="I103" s="36"/>
      <c r="J103" s="83">
        <v>0</v>
      </c>
      <c r="K103" s="84"/>
      <c r="L103" s="83">
        <v>700</v>
      </c>
      <c r="M103" s="14"/>
    </row>
    <row r="104" spans="1:13" x14ac:dyDescent="0.35">
      <c r="A104" s="97"/>
      <c r="B104" s="25" t="s">
        <v>161</v>
      </c>
      <c r="C104" s="25"/>
      <c r="D104" s="26"/>
      <c r="E104" s="25"/>
      <c r="F104" s="31"/>
      <c r="G104" s="28"/>
      <c r="H104" s="34"/>
      <c r="I104" s="36"/>
      <c r="J104" s="83">
        <v>0</v>
      </c>
      <c r="K104" s="84"/>
      <c r="L104" s="83">
        <v>200</v>
      </c>
      <c r="M104" s="14"/>
    </row>
    <row r="105" spans="1:13" x14ac:dyDescent="0.35">
      <c r="A105" s="97"/>
      <c r="B105" s="25" t="s">
        <v>162</v>
      </c>
      <c r="C105" s="25"/>
      <c r="D105" s="26"/>
      <c r="E105" s="25"/>
      <c r="F105" s="31"/>
      <c r="G105" s="28"/>
      <c r="H105" s="34"/>
      <c r="I105" s="36"/>
      <c r="J105" s="83">
        <v>0</v>
      </c>
      <c r="K105" s="84"/>
      <c r="L105" s="83">
        <v>250</v>
      </c>
      <c r="M105" s="14"/>
    </row>
    <row r="106" spans="1:13" x14ac:dyDescent="0.35">
      <c r="A106" s="97"/>
      <c r="B106" s="25"/>
      <c r="C106" s="25"/>
      <c r="D106" s="26"/>
      <c r="E106" s="25"/>
      <c r="F106" s="31"/>
      <c r="G106" s="28"/>
      <c r="H106" s="34"/>
      <c r="I106" s="36"/>
      <c r="J106" s="83"/>
      <c r="K106" s="84"/>
      <c r="L106" s="83"/>
    </row>
    <row r="107" spans="1:13" x14ac:dyDescent="0.35">
      <c r="A107" s="97"/>
      <c r="B107" s="24" t="s">
        <v>163</v>
      </c>
      <c r="C107" s="25"/>
      <c r="D107" s="26"/>
      <c r="E107" s="25"/>
      <c r="F107" s="31"/>
      <c r="G107" s="28"/>
      <c r="H107" s="34"/>
      <c r="I107" s="36"/>
      <c r="J107" s="83"/>
      <c r="K107" s="84"/>
      <c r="L107" s="83"/>
    </row>
    <row r="108" spans="1:13" ht="31" x14ac:dyDescent="0.35">
      <c r="A108" s="97"/>
      <c r="B108" s="41" t="s">
        <v>164</v>
      </c>
      <c r="C108" s="25"/>
      <c r="D108" s="26"/>
      <c r="E108" s="25"/>
      <c r="F108" s="31"/>
      <c r="G108" s="28"/>
      <c r="H108" s="34"/>
      <c r="I108" s="36"/>
      <c r="J108" s="83"/>
      <c r="K108" s="84"/>
      <c r="L108" s="83"/>
      <c r="M108" s="14"/>
    </row>
    <row r="109" spans="1:13" x14ac:dyDescent="0.35">
      <c r="A109" s="97"/>
      <c r="B109" s="25"/>
      <c r="C109" s="25"/>
      <c r="D109" s="26"/>
      <c r="E109" s="25"/>
      <c r="F109" s="31"/>
      <c r="G109" s="28"/>
      <c r="H109" s="34"/>
      <c r="I109" s="36"/>
      <c r="J109" s="83"/>
      <c r="K109" s="84"/>
      <c r="L109" s="83"/>
    </row>
    <row r="110" spans="1:13" x14ac:dyDescent="0.35">
      <c r="A110" s="119"/>
      <c r="B110" s="25"/>
      <c r="C110" s="25"/>
      <c r="D110" s="26"/>
      <c r="E110" s="25"/>
      <c r="F110" s="31"/>
      <c r="G110" s="28"/>
      <c r="H110" s="34"/>
      <c r="I110" s="36"/>
      <c r="J110" s="83"/>
      <c r="K110" s="84"/>
      <c r="L110" s="83"/>
    </row>
    <row r="111" spans="1:13" x14ac:dyDescent="0.35">
      <c r="A111" s="109" t="s">
        <v>30</v>
      </c>
      <c r="B111" s="25" t="s">
        <v>31</v>
      </c>
      <c r="C111" s="25">
        <v>84.4</v>
      </c>
      <c r="D111" s="26">
        <v>6.0999999999999999E-2</v>
      </c>
      <c r="E111" s="25">
        <f t="shared" si="3"/>
        <v>5.1484000000000005</v>
      </c>
      <c r="F111" s="31">
        <f t="shared" si="5"/>
        <v>89.548400000000001</v>
      </c>
      <c r="G111" s="28">
        <v>5.1999999999999998E-2</v>
      </c>
      <c r="H111" s="34">
        <f t="shared" si="0"/>
        <v>94.204916800000007</v>
      </c>
      <c r="I111" s="36">
        <v>0.06</v>
      </c>
      <c r="J111" s="83">
        <f t="shared" ref="J111:J145" si="13">(H111*I111)+H111</f>
        <v>99.857211808000002</v>
      </c>
      <c r="K111" s="84">
        <v>0.05</v>
      </c>
      <c r="L111" s="83">
        <v>105</v>
      </c>
    </row>
    <row r="112" spans="1:13" x14ac:dyDescent="0.35">
      <c r="A112" s="110"/>
      <c r="B112" s="25" t="s">
        <v>32</v>
      </c>
      <c r="C112" s="25">
        <v>106.6</v>
      </c>
      <c r="D112" s="26">
        <v>6.0999999999999999E-2</v>
      </c>
      <c r="E112" s="25">
        <f t="shared" si="3"/>
        <v>6.5025999999999993</v>
      </c>
      <c r="F112" s="31">
        <f t="shared" si="5"/>
        <v>113.1026</v>
      </c>
      <c r="G112" s="28">
        <v>5.1999999999999998E-2</v>
      </c>
      <c r="H112" s="34">
        <f t="shared" si="0"/>
        <v>118.98393519999999</v>
      </c>
      <c r="I112" s="36">
        <v>0.06</v>
      </c>
      <c r="J112" s="83">
        <f t="shared" si="13"/>
        <v>126.12297131199999</v>
      </c>
      <c r="K112" s="84">
        <v>0.05</v>
      </c>
      <c r="L112" s="83">
        <v>132</v>
      </c>
    </row>
    <row r="113" spans="1:12" x14ac:dyDescent="0.35">
      <c r="A113" s="111"/>
      <c r="B113" s="25" t="s">
        <v>33</v>
      </c>
      <c r="C113" s="25">
        <v>53.3</v>
      </c>
      <c r="D113" s="26">
        <v>6.0999999999999999E-2</v>
      </c>
      <c r="E113" s="25">
        <f t="shared" si="3"/>
        <v>3.2512999999999996</v>
      </c>
      <c r="F113" s="31">
        <f t="shared" si="5"/>
        <v>56.551299999999998</v>
      </c>
      <c r="G113" s="28">
        <v>5.1999999999999998E-2</v>
      </c>
      <c r="H113" s="34">
        <f t="shared" si="0"/>
        <v>59.491967599999995</v>
      </c>
      <c r="I113" s="36">
        <v>0.06</v>
      </c>
      <c r="J113" s="83">
        <f t="shared" si="13"/>
        <v>63.061485655999995</v>
      </c>
      <c r="K113" s="84">
        <v>0.05</v>
      </c>
      <c r="L113" s="83">
        <v>66</v>
      </c>
    </row>
    <row r="114" spans="1:12" x14ac:dyDescent="0.35">
      <c r="A114" s="109" t="s">
        <v>34</v>
      </c>
      <c r="B114" s="25" t="s">
        <v>35</v>
      </c>
      <c r="C114" s="25">
        <v>2217.2800000000002</v>
      </c>
      <c r="D114" s="26">
        <v>6.0999999999999999E-2</v>
      </c>
      <c r="E114" s="25">
        <f t="shared" si="3"/>
        <v>135.25408000000002</v>
      </c>
      <c r="F114" s="31">
        <f t="shared" si="5"/>
        <v>2352.5340800000004</v>
      </c>
      <c r="G114" s="28">
        <v>5.1999999999999998E-2</v>
      </c>
      <c r="H114" s="34">
        <f t="shared" si="0"/>
        <v>2474.8658521600005</v>
      </c>
      <c r="I114" s="36">
        <v>0.06</v>
      </c>
      <c r="J114" s="83">
        <f t="shared" si="13"/>
        <v>2623.3578032896003</v>
      </c>
      <c r="K114" s="84">
        <v>0.05</v>
      </c>
      <c r="L114" s="83">
        <v>2755</v>
      </c>
    </row>
    <row r="115" spans="1:12" x14ac:dyDescent="0.35">
      <c r="A115" s="110"/>
      <c r="B115" s="25" t="s">
        <v>36</v>
      </c>
      <c r="C115" s="25">
        <v>2217.2800000000002</v>
      </c>
      <c r="D115" s="26">
        <v>6.0999999999999999E-2</v>
      </c>
      <c r="E115" s="25">
        <f t="shared" si="3"/>
        <v>135.25408000000002</v>
      </c>
      <c r="F115" s="31">
        <f t="shared" si="5"/>
        <v>2352.5340800000004</v>
      </c>
      <c r="G115" s="28">
        <v>5.1999999999999998E-2</v>
      </c>
      <c r="H115" s="34">
        <f t="shared" si="0"/>
        <v>2474.8658521600005</v>
      </c>
      <c r="I115" s="36">
        <v>0.06</v>
      </c>
      <c r="J115" s="83">
        <f t="shared" si="13"/>
        <v>2623.3578032896003</v>
      </c>
      <c r="K115" s="84">
        <v>0.05</v>
      </c>
      <c r="L115" s="83">
        <v>2755</v>
      </c>
    </row>
    <row r="116" spans="1:12" x14ac:dyDescent="0.35">
      <c r="A116" s="110"/>
      <c r="B116" s="25" t="s">
        <v>37</v>
      </c>
      <c r="C116" s="25">
        <v>7886.27</v>
      </c>
      <c r="D116" s="26">
        <v>6.0999999999999999E-2</v>
      </c>
      <c r="E116" s="25">
        <f t="shared" si="3"/>
        <v>481.06247000000002</v>
      </c>
      <c r="F116" s="31">
        <f t="shared" si="5"/>
        <v>8367.3324700000012</v>
      </c>
      <c r="G116" s="28">
        <v>5.1999999999999998E-2</v>
      </c>
      <c r="H116" s="34">
        <f t="shared" si="0"/>
        <v>8802.4337584400018</v>
      </c>
      <c r="I116" s="36">
        <v>0.06</v>
      </c>
      <c r="J116" s="83">
        <f t="shared" si="13"/>
        <v>9330.5797839464012</v>
      </c>
      <c r="K116" s="84">
        <v>0.05</v>
      </c>
      <c r="L116" s="83">
        <v>9797</v>
      </c>
    </row>
    <row r="117" spans="1:12" x14ac:dyDescent="0.35">
      <c r="A117" s="110"/>
      <c r="B117" s="25" t="s">
        <v>38</v>
      </c>
      <c r="C117" s="25">
        <v>19694.349999999999</v>
      </c>
      <c r="D117" s="26">
        <v>6.0999999999999999E-2</v>
      </c>
      <c r="E117" s="25">
        <f t="shared" si="3"/>
        <v>1201.3553499999998</v>
      </c>
      <c r="F117" s="31">
        <f t="shared" si="5"/>
        <v>20895.705349999997</v>
      </c>
      <c r="G117" s="28">
        <v>5.1999999999999998E-2</v>
      </c>
      <c r="H117" s="34">
        <f t="shared" si="0"/>
        <v>21982.282028199996</v>
      </c>
      <c r="I117" s="36">
        <v>0.06</v>
      </c>
      <c r="J117" s="83">
        <f t="shared" si="13"/>
        <v>23301.218949891994</v>
      </c>
      <c r="K117" s="84">
        <v>0.05</v>
      </c>
      <c r="L117" s="83">
        <v>24466</v>
      </c>
    </row>
    <row r="118" spans="1:12" x14ac:dyDescent="0.35">
      <c r="A118" s="110"/>
      <c r="B118" s="25" t="s">
        <v>39</v>
      </c>
      <c r="C118" s="25"/>
      <c r="D118" s="26">
        <v>6.0999999999999999E-2</v>
      </c>
      <c r="E118" s="25">
        <f t="shared" si="3"/>
        <v>0</v>
      </c>
      <c r="F118" s="31">
        <f t="shared" si="5"/>
        <v>0</v>
      </c>
      <c r="G118" s="28">
        <v>5.1999999999999998E-2</v>
      </c>
      <c r="H118" s="34">
        <f t="shared" si="0"/>
        <v>0</v>
      </c>
      <c r="I118" s="36">
        <v>0.06</v>
      </c>
      <c r="J118" s="83">
        <f t="shared" si="13"/>
        <v>0</v>
      </c>
      <c r="K118" s="84">
        <v>0.05</v>
      </c>
      <c r="L118" s="83">
        <f t="shared" si="1"/>
        <v>0</v>
      </c>
    </row>
    <row r="119" spans="1:12" x14ac:dyDescent="0.35">
      <c r="A119" s="110"/>
      <c r="B119" s="25" t="s">
        <v>40</v>
      </c>
      <c r="C119" s="25">
        <v>29956.82</v>
      </c>
      <c r="D119" s="26">
        <v>6.0999999999999999E-2</v>
      </c>
      <c r="E119" s="25">
        <f t="shared" si="3"/>
        <v>1827.3660199999999</v>
      </c>
      <c r="F119" s="31">
        <f t="shared" si="5"/>
        <v>31784.186020000001</v>
      </c>
      <c r="G119" s="28">
        <v>5.1999999999999998E-2</v>
      </c>
      <c r="H119" s="34">
        <f t="shared" si="0"/>
        <v>33436.963693040001</v>
      </c>
      <c r="I119" s="36">
        <v>0.06</v>
      </c>
      <c r="J119" s="83">
        <f t="shared" si="13"/>
        <v>35443.181514622403</v>
      </c>
      <c r="K119" s="84">
        <v>0.05</v>
      </c>
      <c r="L119" s="83">
        <v>37215</v>
      </c>
    </row>
    <row r="120" spans="1:12" x14ac:dyDescent="0.35">
      <c r="A120" s="110"/>
      <c r="B120" s="25" t="s">
        <v>41</v>
      </c>
      <c r="C120" s="25">
        <v>2317.48</v>
      </c>
      <c r="D120" s="26">
        <v>6.0999999999999999E-2</v>
      </c>
      <c r="E120" s="25">
        <f t="shared" si="3"/>
        <v>141.36627999999999</v>
      </c>
      <c r="F120" s="31">
        <f t="shared" si="5"/>
        <v>2458.8462800000002</v>
      </c>
      <c r="G120" s="28">
        <v>5.1999999999999998E-2</v>
      </c>
      <c r="H120" s="34">
        <f t="shared" si="0"/>
        <v>2586.7062865600001</v>
      </c>
      <c r="I120" s="36">
        <v>0.06</v>
      </c>
      <c r="J120" s="83">
        <f t="shared" si="13"/>
        <v>2741.9086637536002</v>
      </c>
      <c r="K120" s="84">
        <v>0.05</v>
      </c>
      <c r="L120" s="83">
        <f t="shared" si="1"/>
        <v>2879.0040969412803</v>
      </c>
    </row>
    <row r="121" spans="1:12" x14ac:dyDescent="0.35">
      <c r="A121" s="110"/>
      <c r="B121" s="25" t="s">
        <v>42</v>
      </c>
      <c r="C121" s="25" t="s">
        <v>43</v>
      </c>
      <c r="D121" s="25" t="s">
        <v>44</v>
      </c>
      <c r="E121" s="25"/>
      <c r="F121" s="31"/>
      <c r="G121" s="28"/>
      <c r="H121" s="34">
        <f t="shared" si="0"/>
        <v>0</v>
      </c>
      <c r="I121" s="36">
        <v>0.06</v>
      </c>
      <c r="J121" s="83">
        <f t="shared" si="13"/>
        <v>0</v>
      </c>
      <c r="K121" s="84">
        <v>0.05</v>
      </c>
      <c r="L121" s="83">
        <f t="shared" si="1"/>
        <v>0</v>
      </c>
    </row>
    <row r="122" spans="1:12" x14ac:dyDescent="0.35">
      <c r="A122" s="111"/>
      <c r="B122" s="25" t="s">
        <v>45</v>
      </c>
      <c r="C122" s="25">
        <v>1030.82</v>
      </c>
      <c r="D122" s="26">
        <v>6.0999999999999999E-2</v>
      </c>
      <c r="E122" s="25">
        <f t="shared" si="3"/>
        <v>62.880019999999995</v>
      </c>
      <c r="F122" s="31">
        <f t="shared" si="5"/>
        <v>1093.70002</v>
      </c>
      <c r="G122" s="28">
        <v>5.1999999999999998E-2</v>
      </c>
      <c r="H122" s="34">
        <f t="shared" si="0"/>
        <v>1150.5724210399999</v>
      </c>
      <c r="I122" s="36">
        <v>0.06</v>
      </c>
      <c r="J122" s="83">
        <f t="shared" si="13"/>
        <v>1219.6067663023998</v>
      </c>
      <c r="K122" s="84">
        <v>0.05</v>
      </c>
      <c r="L122" s="83">
        <v>1281</v>
      </c>
    </row>
    <row r="123" spans="1:12" x14ac:dyDescent="0.35">
      <c r="A123" s="109" t="s">
        <v>46</v>
      </c>
      <c r="B123" s="25" t="s">
        <v>47</v>
      </c>
      <c r="C123" s="25">
        <v>1092.6500000000001</v>
      </c>
      <c r="D123" s="26">
        <v>6.0999999999999999E-2</v>
      </c>
      <c r="E123" s="25">
        <f t="shared" si="3"/>
        <v>66.651650000000004</v>
      </c>
      <c r="F123" s="31">
        <f t="shared" si="5"/>
        <v>1159.3016500000001</v>
      </c>
      <c r="G123" s="28">
        <v>5.1999999999999998E-2</v>
      </c>
      <c r="H123" s="34">
        <f t="shared" si="0"/>
        <v>1219.5853358000002</v>
      </c>
      <c r="I123" s="36">
        <v>0.06</v>
      </c>
      <c r="J123" s="83">
        <f t="shared" si="13"/>
        <v>1292.7604559480001</v>
      </c>
      <c r="K123" s="84">
        <v>0.05</v>
      </c>
      <c r="L123" s="83">
        <v>1357</v>
      </c>
    </row>
    <row r="124" spans="1:12" x14ac:dyDescent="0.35">
      <c r="A124" s="110"/>
      <c r="B124" s="25"/>
      <c r="C124" s="25"/>
      <c r="D124" s="25"/>
      <c r="E124" s="25"/>
      <c r="F124" s="31"/>
      <c r="G124" s="28"/>
      <c r="H124" s="34">
        <f t="shared" si="0"/>
        <v>0</v>
      </c>
      <c r="I124" s="36">
        <v>0.06</v>
      </c>
      <c r="J124" s="83">
        <f t="shared" si="13"/>
        <v>0</v>
      </c>
      <c r="K124" s="84">
        <v>0.05</v>
      </c>
      <c r="L124" s="83">
        <f t="shared" si="1"/>
        <v>0</v>
      </c>
    </row>
    <row r="125" spans="1:12" x14ac:dyDescent="0.35">
      <c r="A125" s="110"/>
      <c r="B125" s="25" t="s">
        <v>48</v>
      </c>
      <c r="C125" s="25">
        <v>533</v>
      </c>
      <c r="D125" s="26">
        <v>6.0999999999999999E-2</v>
      </c>
      <c r="E125" s="25">
        <f t="shared" si="3"/>
        <v>32.512999999999998</v>
      </c>
      <c r="F125" s="31">
        <f t="shared" si="5"/>
        <v>565.51300000000003</v>
      </c>
      <c r="G125" s="28">
        <v>5.1999999999999998E-2</v>
      </c>
      <c r="H125" s="34">
        <f t="shared" si="0"/>
        <v>594.91967599999998</v>
      </c>
      <c r="I125" s="36">
        <v>0.06</v>
      </c>
      <c r="J125" s="83">
        <f t="shared" si="13"/>
        <v>630.61485656000002</v>
      </c>
      <c r="K125" s="84">
        <v>0.05</v>
      </c>
      <c r="L125" s="83">
        <v>662</v>
      </c>
    </row>
    <row r="126" spans="1:12" x14ac:dyDescent="0.35">
      <c r="A126" s="110"/>
      <c r="B126" s="25" t="s">
        <v>49</v>
      </c>
      <c r="C126" s="25">
        <v>426</v>
      </c>
      <c r="D126" s="26">
        <v>6.0999999999999999E-2</v>
      </c>
      <c r="E126" s="25">
        <f t="shared" si="3"/>
        <v>25.986000000000001</v>
      </c>
      <c r="F126" s="31">
        <f t="shared" si="5"/>
        <v>451.98599999999999</v>
      </c>
      <c r="G126" s="28">
        <v>5.1999999999999998E-2</v>
      </c>
      <c r="H126" s="34">
        <f t="shared" si="0"/>
        <v>475.48927199999997</v>
      </c>
      <c r="I126" s="36">
        <v>0.06</v>
      </c>
      <c r="J126" s="83">
        <f t="shared" si="13"/>
        <v>504.01862831999995</v>
      </c>
      <c r="K126" s="84">
        <v>0.05</v>
      </c>
      <c r="L126" s="83">
        <v>662</v>
      </c>
    </row>
    <row r="127" spans="1:12" x14ac:dyDescent="0.35">
      <c r="A127" s="110"/>
      <c r="B127" s="25" t="s">
        <v>50</v>
      </c>
      <c r="C127" s="25">
        <v>319.8</v>
      </c>
      <c r="D127" s="26">
        <v>6.0999999999999999E-2</v>
      </c>
      <c r="E127" s="25">
        <f t="shared" si="3"/>
        <v>19.5078</v>
      </c>
      <c r="F127" s="31">
        <f t="shared" si="5"/>
        <v>339.30779999999999</v>
      </c>
      <c r="G127" s="28">
        <v>5.1999999999999998E-2</v>
      </c>
      <c r="H127" s="34">
        <f t="shared" si="0"/>
        <v>356.9518056</v>
      </c>
      <c r="I127" s="36">
        <v>0.06</v>
      </c>
      <c r="J127" s="83">
        <f t="shared" si="13"/>
        <v>378.36891393600001</v>
      </c>
      <c r="K127" s="84">
        <v>0.05</v>
      </c>
      <c r="L127" s="83">
        <v>397</v>
      </c>
    </row>
    <row r="128" spans="1:12" x14ac:dyDescent="0.35">
      <c r="A128" s="110"/>
      <c r="B128" s="25" t="s">
        <v>51</v>
      </c>
      <c r="C128" s="25">
        <v>213.2</v>
      </c>
      <c r="D128" s="26">
        <v>6.0999999999999999E-2</v>
      </c>
      <c r="E128" s="25">
        <f t="shared" si="3"/>
        <v>13.005199999999999</v>
      </c>
      <c r="F128" s="31">
        <f t="shared" si="5"/>
        <v>226.20519999999999</v>
      </c>
      <c r="G128" s="28">
        <v>5.1999999999999998E-2</v>
      </c>
      <c r="H128" s="34">
        <f t="shared" si="0"/>
        <v>237.96787039999998</v>
      </c>
      <c r="I128" s="36">
        <v>0.06</v>
      </c>
      <c r="J128" s="83">
        <f t="shared" si="13"/>
        <v>252.24594262399998</v>
      </c>
      <c r="K128" s="84">
        <v>0.05</v>
      </c>
      <c r="L128" s="83">
        <v>265</v>
      </c>
    </row>
    <row r="129" spans="1:12" x14ac:dyDescent="0.35">
      <c r="A129" s="110"/>
      <c r="B129" s="25" t="s">
        <v>52</v>
      </c>
      <c r="C129" s="25">
        <v>1030.82</v>
      </c>
      <c r="D129" s="26">
        <v>6.0999999999999999E-2</v>
      </c>
      <c r="E129" s="25">
        <f t="shared" si="3"/>
        <v>62.880019999999995</v>
      </c>
      <c r="F129" s="31">
        <f t="shared" si="5"/>
        <v>1093.70002</v>
      </c>
      <c r="G129" s="28">
        <v>5.1999999999999998E-2</v>
      </c>
      <c r="H129" s="34">
        <f t="shared" si="0"/>
        <v>1150.5724210399999</v>
      </c>
      <c r="I129" s="36">
        <v>0.06</v>
      </c>
      <c r="J129" s="83">
        <f t="shared" si="13"/>
        <v>1219.6067663023998</v>
      </c>
      <c r="K129" s="84">
        <v>0.05</v>
      </c>
      <c r="L129" s="83">
        <v>1281</v>
      </c>
    </row>
    <row r="130" spans="1:12" x14ac:dyDescent="0.35">
      <c r="A130" s="110"/>
      <c r="B130" s="25" t="s">
        <v>53</v>
      </c>
      <c r="C130" s="25">
        <v>1066</v>
      </c>
      <c r="D130" s="26">
        <v>6.0999999999999999E-2</v>
      </c>
      <c r="E130" s="25">
        <f t="shared" si="3"/>
        <v>65.025999999999996</v>
      </c>
      <c r="F130" s="31">
        <f t="shared" si="5"/>
        <v>1131.0260000000001</v>
      </c>
      <c r="G130" s="28">
        <v>5.1999999999999998E-2</v>
      </c>
      <c r="H130" s="34">
        <f t="shared" si="0"/>
        <v>1189.839352</v>
      </c>
      <c r="I130" s="36">
        <v>0.06</v>
      </c>
      <c r="J130" s="83">
        <f t="shared" si="13"/>
        <v>1261.22971312</v>
      </c>
      <c r="K130" s="84">
        <v>0.05</v>
      </c>
      <c r="L130" s="83">
        <v>1324</v>
      </c>
    </row>
    <row r="131" spans="1:12" x14ac:dyDescent="0.35">
      <c r="A131" s="111"/>
      <c r="B131" s="25" t="s">
        <v>54</v>
      </c>
      <c r="C131" s="25">
        <v>3938.87</v>
      </c>
      <c r="D131" s="26">
        <v>6.0999999999999999E-2</v>
      </c>
      <c r="E131" s="25">
        <f t="shared" si="3"/>
        <v>240.27106999999998</v>
      </c>
      <c r="F131" s="31">
        <f t="shared" si="5"/>
        <v>4179.1410699999997</v>
      </c>
      <c r="G131" s="28">
        <v>5.1999999999999998E-2</v>
      </c>
      <c r="H131" s="34">
        <f t="shared" si="0"/>
        <v>4396.4564056399995</v>
      </c>
      <c r="I131" s="36">
        <v>0.06</v>
      </c>
      <c r="J131" s="83">
        <f t="shared" si="13"/>
        <v>4660.2437899783999</v>
      </c>
      <c r="K131" s="84">
        <v>0.05</v>
      </c>
      <c r="L131" s="83">
        <v>4893</v>
      </c>
    </row>
    <row r="132" spans="1:12" x14ac:dyDescent="0.35">
      <c r="A132" s="112" t="s">
        <v>55</v>
      </c>
      <c r="B132" s="25" t="s">
        <v>56</v>
      </c>
      <c r="C132" s="25">
        <v>3938.87</v>
      </c>
      <c r="D132" s="26">
        <v>6.0999999999999999E-2</v>
      </c>
      <c r="E132" s="25">
        <f t="shared" si="3"/>
        <v>240.27106999999998</v>
      </c>
      <c r="F132" s="31">
        <f t="shared" si="5"/>
        <v>4179.1410699999997</v>
      </c>
      <c r="G132" s="28">
        <v>5.1999999999999998E-2</v>
      </c>
      <c r="H132" s="34">
        <f t="shared" si="0"/>
        <v>4396.4564056399995</v>
      </c>
      <c r="I132" s="36">
        <v>0.06</v>
      </c>
      <c r="J132" s="83">
        <f t="shared" si="13"/>
        <v>4660.2437899783999</v>
      </c>
      <c r="K132" s="84">
        <v>0.05</v>
      </c>
      <c r="L132" s="83">
        <v>4893</v>
      </c>
    </row>
    <row r="133" spans="1:12" x14ac:dyDescent="0.35">
      <c r="A133" s="113"/>
      <c r="B133" s="25" t="s">
        <v>57</v>
      </c>
      <c r="C133" s="25">
        <v>3938.87</v>
      </c>
      <c r="D133" s="26">
        <v>6.0999999999999999E-2</v>
      </c>
      <c r="E133" s="25">
        <f t="shared" si="3"/>
        <v>240.27106999999998</v>
      </c>
      <c r="F133" s="31">
        <f t="shared" si="5"/>
        <v>4179.1410699999997</v>
      </c>
      <c r="G133" s="28">
        <v>5.1999999999999998E-2</v>
      </c>
      <c r="H133" s="34">
        <f t="shared" si="0"/>
        <v>4396.4564056399995</v>
      </c>
      <c r="I133" s="36">
        <v>0.06</v>
      </c>
      <c r="J133" s="83">
        <f t="shared" si="13"/>
        <v>4660.2437899783999</v>
      </c>
      <c r="K133" s="84">
        <v>0.05</v>
      </c>
      <c r="L133" s="83">
        <v>4893</v>
      </c>
    </row>
    <row r="134" spans="1:12" x14ac:dyDescent="0.35">
      <c r="A134" s="113"/>
      <c r="B134" s="25" t="s">
        <v>58</v>
      </c>
      <c r="C134" s="25">
        <v>3938.87</v>
      </c>
      <c r="D134" s="26">
        <v>6.0999999999999999E-2</v>
      </c>
      <c r="E134" s="25">
        <f t="shared" si="3"/>
        <v>240.27106999999998</v>
      </c>
      <c r="F134" s="31">
        <f t="shared" si="5"/>
        <v>4179.1410699999997</v>
      </c>
      <c r="G134" s="28">
        <v>5.1999999999999998E-2</v>
      </c>
      <c r="H134" s="34">
        <f t="shared" si="0"/>
        <v>4396.4564056399995</v>
      </c>
      <c r="I134" s="36">
        <v>0.06</v>
      </c>
      <c r="J134" s="83">
        <f t="shared" si="13"/>
        <v>4660.2437899783999</v>
      </c>
      <c r="K134" s="84">
        <v>0.05</v>
      </c>
      <c r="L134" s="83">
        <v>4893</v>
      </c>
    </row>
    <row r="135" spans="1:12" x14ac:dyDescent="0.35">
      <c r="A135" s="113"/>
      <c r="B135" s="25" t="s">
        <v>59</v>
      </c>
      <c r="C135" s="25">
        <v>1030.82</v>
      </c>
      <c r="D135" s="26">
        <v>6.0999999999999999E-2</v>
      </c>
      <c r="E135" s="25">
        <f t="shared" si="3"/>
        <v>62.880019999999995</v>
      </c>
      <c r="F135" s="31">
        <f t="shared" si="5"/>
        <v>1093.70002</v>
      </c>
      <c r="G135" s="28">
        <v>5.1999999999999998E-2</v>
      </c>
      <c r="H135" s="34">
        <f t="shared" si="0"/>
        <v>1150.5724210399999</v>
      </c>
      <c r="I135" s="36">
        <v>0.06</v>
      </c>
      <c r="J135" s="83">
        <f t="shared" si="13"/>
        <v>1219.6067663023998</v>
      </c>
      <c r="K135" s="84">
        <v>0.05</v>
      </c>
      <c r="L135" s="83">
        <v>1281</v>
      </c>
    </row>
    <row r="136" spans="1:12" x14ac:dyDescent="0.35">
      <c r="A136" s="113"/>
      <c r="B136" s="25"/>
      <c r="C136" s="25"/>
      <c r="D136" s="25"/>
      <c r="E136" s="25"/>
      <c r="F136" s="31"/>
      <c r="G136" s="28"/>
      <c r="H136" s="34">
        <f t="shared" si="0"/>
        <v>0</v>
      </c>
      <c r="I136" s="36">
        <v>0.06</v>
      </c>
      <c r="J136" s="83">
        <f t="shared" si="13"/>
        <v>0</v>
      </c>
      <c r="K136" s="84">
        <v>0.05</v>
      </c>
      <c r="L136" s="83">
        <f t="shared" si="1"/>
        <v>0</v>
      </c>
    </row>
    <row r="137" spans="1:12" x14ac:dyDescent="0.35">
      <c r="A137" s="113"/>
      <c r="B137" s="25" t="s">
        <v>60</v>
      </c>
      <c r="C137" s="25">
        <v>1066</v>
      </c>
      <c r="D137" s="26">
        <v>6.0999999999999999E-2</v>
      </c>
      <c r="E137" s="25">
        <f t="shared" si="3"/>
        <v>65.025999999999996</v>
      </c>
      <c r="F137" s="31">
        <f t="shared" si="5"/>
        <v>1131.0260000000001</v>
      </c>
      <c r="G137" s="28">
        <v>5.1999999999999998E-2</v>
      </c>
      <c r="H137" s="34">
        <f t="shared" si="0"/>
        <v>1189.839352</v>
      </c>
      <c r="I137" s="36">
        <v>0.06</v>
      </c>
      <c r="J137" s="83">
        <f t="shared" si="13"/>
        <v>1261.22971312</v>
      </c>
      <c r="K137" s="84">
        <v>0.05</v>
      </c>
      <c r="L137" s="83">
        <v>1324</v>
      </c>
    </row>
    <row r="138" spans="1:12" x14ac:dyDescent="0.35">
      <c r="A138" s="113"/>
      <c r="B138" s="25" t="s">
        <v>61</v>
      </c>
      <c r="C138" s="25">
        <v>2665</v>
      </c>
      <c r="D138" s="26">
        <v>6.0999999999999999E-2</v>
      </c>
      <c r="E138" s="25">
        <f t="shared" si="3"/>
        <v>162.565</v>
      </c>
      <c r="F138" s="31">
        <f t="shared" si="5"/>
        <v>2827.5650000000001</v>
      </c>
      <c r="G138" s="28">
        <v>5.1999999999999998E-2</v>
      </c>
      <c r="H138" s="34">
        <f t="shared" si="0"/>
        <v>2974.5983799999999</v>
      </c>
      <c r="I138" s="36">
        <v>0.06</v>
      </c>
      <c r="J138" s="83">
        <f t="shared" si="13"/>
        <v>3153.0742827999998</v>
      </c>
      <c r="K138" s="84">
        <v>0.05</v>
      </c>
      <c r="L138" s="83">
        <v>3311</v>
      </c>
    </row>
    <row r="139" spans="1:12" x14ac:dyDescent="0.35">
      <c r="A139" s="113"/>
      <c r="B139" s="25" t="s">
        <v>62</v>
      </c>
      <c r="C139" s="25">
        <v>4264</v>
      </c>
      <c r="D139" s="26">
        <v>6.0999999999999999E-2</v>
      </c>
      <c r="E139" s="25">
        <f t="shared" si="3"/>
        <v>260.10399999999998</v>
      </c>
      <c r="F139" s="31">
        <f t="shared" si="5"/>
        <v>4524.1040000000003</v>
      </c>
      <c r="G139" s="28">
        <v>5.1999999999999998E-2</v>
      </c>
      <c r="H139" s="34">
        <f t="shared" si="0"/>
        <v>4759.3574079999999</v>
      </c>
      <c r="I139" s="36">
        <v>0.06</v>
      </c>
      <c r="J139" s="83">
        <f t="shared" si="13"/>
        <v>5044.9188524800002</v>
      </c>
      <c r="K139" s="84">
        <v>0.05</v>
      </c>
      <c r="L139" s="83">
        <v>5297</v>
      </c>
    </row>
    <row r="140" spans="1:12" x14ac:dyDescent="0.35">
      <c r="A140" s="113"/>
      <c r="B140" s="25"/>
      <c r="C140" s="25"/>
      <c r="D140" s="25"/>
      <c r="E140" s="25"/>
      <c r="F140" s="31"/>
      <c r="G140" s="28"/>
      <c r="H140" s="34">
        <f t="shared" si="0"/>
        <v>0</v>
      </c>
      <c r="I140" s="36">
        <v>0.06</v>
      </c>
      <c r="J140" s="83">
        <f t="shared" si="13"/>
        <v>0</v>
      </c>
      <c r="K140" s="84">
        <v>0.05</v>
      </c>
      <c r="L140" s="83">
        <f t="shared" si="1"/>
        <v>0</v>
      </c>
    </row>
    <row r="141" spans="1:12" x14ac:dyDescent="0.35">
      <c r="A141" s="113"/>
      <c r="B141" s="25" t="s">
        <v>63</v>
      </c>
      <c r="C141" s="25"/>
      <c r="D141" s="25"/>
      <c r="E141" s="25"/>
      <c r="F141" s="31"/>
      <c r="G141" s="28"/>
      <c r="H141" s="34">
        <f t="shared" si="0"/>
        <v>0</v>
      </c>
      <c r="I141" s="36">
        <v>0.06</v>
      </c>
      <c r="J141" s="83">
        <f t="shared" si="13"/>
        <v>0</v>
      </c>
      <c r="K141" s="84">
        <v>0.05</v>
      </c>
      <c r="L141" s="83">
        <f t="shared" si="1"/>
        <v>0</v>
      </c>
    </row>
    <row r="142" spans="1:12" x14ac:dyDescent="0.35">
      <c r="A142" s="113"/>
      <c r="B142" s="25" t="s">
        <v>64</v>
      </c>
      <c r="C142" s="25">
        <v>319.8</v>
      </c>
      <c r="D142" s="26">
        <v>6.0999999999999999E-2</v>
      </c>
      <c r="E142" s="25">
        <f t="shared" ref="E142:E147" si="14">C142*D142</f>
        <v>19.5078</v>
      </c>
      <c r="F142" s="31">
        <f t="shared" ref="F142:F144" si="15">C142+E142</f>
        <v>339.30779999999999</v>
      </c>
      <c r="G142" s="28">
        <v>5.1999999999999998E-2</v>
      </c>
      <c r="H142" s="34">
        <f t="shared" si="0"/>
        <v>356.9518056</v>
      </c>
      <c r="I142" s="36">
        <v>0.06</v>
      </c>
      <c r="J142" s="83">
        <f t="shared" si="13"/>
        <v>378.36891393600001</v>
      </c>
      <c r="K142" s="84">
        <v>0.05</v>
      </c>
      <c r="L142" s="83">
        <v>397</v>
      </c>
    </row>
    <row r="143" spans="1:12" x14ac:dyDescent="0.35">
      <c r="A143" s="113"/>
      <c r="B143" s="25" t="s">
        <v>65</v>
      </c>
      <c r="C143" s="25">
        <v>4264</v>
      </c>
      <c r="D143" s="26">
        <v>6.0999999999999999E-2</v>
      </c>
      <c r="E143" s="25">
        <f t="shared" si="14"/>
        <v>260.10399999999998</v>
      </c>
      <c r="F143" s="31">
        <f t="shared" si="15"/>
        <v>4524.1040000000003</v>
      </c>
      <c r="G143" s="28">
        <v>5.1999999999999998E-2</v>
      </c>
      <c r="H143" s="34">
        <f t="shared" si="0"/>
        <v>4759.3574079999999</v>
      </c>
      <c r="I143" s="36">
        <v>0.06</v>
      </c>
      <c r="J143" s="83">
        <f t="shared" si="13"/>
        <v>5044.9188524800002</v>
      </c>
      <c r="K143" s="84">
        <v>0.05</v>
      </c>
      <c r="L143" s="83">
        <v>5297</v>
      </c>
    </row>
    <row r="144" spans="1:12" x14ac:dyDescent="0.35">
      <c r="A144" s="114"/>
      <c r="B144" s="25" t="s">
        <v>224</v>
      </c>
      <c r="C144" s="25">
        <v>991.38</v>
      </c>
      <c r="D144" s="26">
        <v>6.0999999999999999E-2</v>
      </c>
      <c r="E144" s="25">
        <f t="shared" si="14"/>
        <v>60.474179999999997</v>
      </c>
      <c r="F144" s="31">
        <f t="shared" si="15"/>
        <v>1051.85418</v>
      </c>
      <c r="G144" s="28">
        <v>5.1999999999999998E-2</v>
      </c>
      <c r="H144" s="34">
        <f t="shared" si="0"/>
        <v>1106.55059736</v>
      </c>
      <c r="I144" s="36">
        <v>0.06</v>
      </c>
      <c r="J144" s="83">
        <f t="shared" si="13"/>
        <v>1172.9436332016001</v>
      </c>
      <c r="K144" s="84">
        <v>0.05</v>
      </c>
      <c r="L144" s="83">
        <v>1232</v>
      </c>
    </row>
    <row r="145" spans="1:12" ht="15.75" customHeight="1" x14ac:dyDescent="0.35">
      <c r="A145" s="120"/>
      <c r="B145" s="121"/>
      <c r="C145" s="121"/>
      <c r="D145" s="121"/>
      <c r="E145" s="121"/>
      <c r="F145" s="121"/>
      <c r="G145" s="121"/>
      <c r="H145" s="122"/>
      <c r="I145" s="36"/>
      <c r="J145" s="83">
        <f t="shared" si="13"/>
        <v>0</v>
      </c>
      <c r="K145" s="84">
        <v>0.05</v>
      </c>
      <c r="L145" s="83">
        <f t="shared" si="1"/>
        <v>0</v>
      </c>
    </row>
    <row r="146" spans="1:12" x14ac:dyDescent="0.35">
      <c r="A146" s="125" t="s">
        <v>188</v>
      </c>
      <c r="B146" s="43" t="s">
        <v>214</v>
      </c>
      <c r="C146" s="43"/>
      <c r="D146" s="44"/>
      <c r="E146" s="43"/>
      <c r="F146" s="45"/>
      <c r="G146" s="28"/>
      <c r="H146" s="46"/>
      <c r="I146" s="36"/>
      <c r="J146" s="83">
        <v>0</v>
      </c>
      <c r="K146" s="84"/>
      <c r="L146" s="83">
        <v>5500</v>
      </c>
    </row>
    <row r="147" spans="1:12" x14ac:dyDescent="0.35">
      <c r="A147" s="126"/>
      <c r="B147" s="47" t="s">
        <v>215</v>
      </c>
      <c r="C147" s="43" t="s">
        <v>66</v>
      </c>
      <c r="D147" s="44">
        <v>6.0999999999999999E-2</v>
      </c>
      <c r="E147" s="43" t="e">
        <f t="shared" si="14"/>
        <v>#VALUE!</v>
      </c>
      <c r="F147" s="45">
        <f>533*(1+D147)</f>
        <v>565.51299999999992</v>
      </c>
      <c r="G147" s="28">
        <v>5.1999999999999998E-2</v>
      </c>
      <c r="H147" s="46">
        <f t="shared" si="0"/>
        <v>594.91967599999987</v>
      </c>
      <c r="I147" s="36">
        <v>0.06</v>
      </c>
      <c r="J147" s="83">
        <v>0</v>
      </c>
      <c r="K147" s="84"/>
      <c r="L147" s="83"/>
    </row>
    <row r="148" spans="1:12" x14ac:dyDescent="0.35">
      <c r="A148" s="126"/>
      <c r="B148" s="47" t="s">
        <v>242</v>
      </c>
      <c r="C148" s="43"/>
      <c r="D148" s="44"/>
      <c r="E148" s="43"/>
      <c r="F148" s="45"/>
      <c r="G148" s="28"/>
      <c r="H148" s="46"/>
      <c r="I148" s="36"/>
      <c r="J148" s="83">
        <v>0</v>
      </c>
      <c r="K148" s="84"/>
      <c r="L148" s="83">
        <v>100</v>
      </c>
    </row>
    <row r="149" spans="1:12" x14ac:dyDescent="0.35">
      <c r="A149" s="126"/>
      <c r="B149" s="47" t="s">
        <v>189</v>
      </c>
      <c r="C149" s="47"/>
      <c r="D149" s="47"/>
      <c r="E149" s="47"/>
      <c r="F149" s="48"/>
      <c r="G149" s="49"/>
      <c r="H149" s="50">
        <f t="shared" si="0"/>
        <v>0</v>
      </c>
      <c r="I149" s="51"/>
      <c r="J149" s="83">
        <v>0</v>
      </c>
      <c r="K149" s="84"/>
      <c r="L149" s="83">
        <v>250</v>
      </c>
    </row>
    <row r="150" spans="1:12" x14ac:dyDescent="0.35">
      <c r="A150" s="126"/>
      <c r="B150" s="43" t="s">
        <v>190</v>
      </c>
      <c r="C150" s="43"/>
      <c r="D150" s="43"/>
      <c r="E150" s="43"/>
      <c r="F150" s="45"/>
      <c r="G150" s="52"/>
      <c r="H150" s="46"/>
      <c r="I150" s="36"/>
      <c r="J150" s="83">
        <v>0</v>
      </c>
      <c r="K150" s="84"/>
      <c r="L150" s="83">
        <v>660</v>
      </c>
    </row>
    <row r="151" spans="1:12" x14ac:dyDescent="0.35">
      <c r="A151" s="126"/>
      <c r="B151" s="43" t="s">
        <v>191</v>
      </c>
      <c r="C151" s="43"/>
      <c r="D151" s="43"/>
      <c r="E151" s="43"/>
      <c r="F151" s="45"/>
      <c r="G151" s="52"/>
      <c r="H151" s="46"/>
      <c r="I151" s="36"/>
      <c r="J151" s="83">
        <v>0</v>
      </c>
      <c r="K151" s="84"/>
      <c r="L151" s="83">
        <v>660</v>
      </c>
    </row>
    <row r="152" spans="1:12" x14ac:dyDescent="0.35">
      <c r="A152" s="126"/>
      <c r="B152" s="43" t="s">
        <v>192</v>
      </c>
      <c r="C152" s="43"/>
      <c r="D152" s="43"/>
      <c r="E152" s="43"/>
      <c r="F152" s="45"/>
      <c r="G152" s="52"/>
      <c r="H152" s="46"/>
      <c r="I152" s="36"/>
      <c r="J152" s="83">
        <v>0</v>
      </c>
      <c r="K152" s="84"/>
      <c r="L152" s="83">
        <v>660</v>
      </c>
    </row>
    <row r="153" spans="1:12" x14ac:dyDescent="0.35">
      <c r="A153" s="126"/>
      <c r="B153" s="43" t="s">
        <v>193</v>
      </c>
      <c r="C153" s="43"/>
      <c r="D153" s="43"/>
      <c r="E153" s="43"/>
      <c r="F153" s="45"/>
      <c r="G153" s="52"/>
      <c r="H153" s="46"/>
      <c r="I153" s="36"/>
      <c r="J153" s="83">
        <v>0</v>
      </c>
      <c r="K153" s="84"/>
      <c r="L153" s="83">
        <v>550</v>
      </c>
    </row>
    <row r="154" spans="1:12" x14ac:dyDescent="0.35">
      <c r="A154" s="126"/>
      <c r="B154" s="47" t="s">
        <v>194</v>
      </c>
      <c r="C154" s="47"/>
      <c r="D154" s="47"/>
      <c r="E154" s="47"/>
      <c r="F154" s="48"/>
      <c r="G154" s="49"/>
      <c r="H154" s="50"/>
      <c r="I154" s="51"/>
      <c r="J154" s="83">
        <v>0</v>
      </c>
      <c r="K154" s="84"/>
      <c r="L154" s="83">
        <v>1000</v>
      </c>
    </row>
    <row r="155" spans="1:12" x14ac:dyDescent="0.35">
      <c r="A155" s="126"/>
      <c r="B155" s="43" t="s">
        <v>195</v>
      </c>
      <c r="C155" s="43"/>
      <c r="D155" s="43"/>
      <c r="E155" s="43"/>
      <c r="F155" s="45"/>
      <c r="G155" s="52"/>
      <c r="H155" s="46"/>
      <c r="I155" s="36"/>
      <c r="J155" s="83">
        <v>0</v>
      </c>
      <c r="K155" s="84"/>
      <c r="L155" s="83">
        <v>100</v>
      </c>
    </row>
    <row r="156" spans="1:12" x14ac:dyDescent="0.35">
      <c r="A156" s="126"/>
      <c r="B156" s="43" t="s">
        <v>196</v>
      </c>
      <c r="C156" s="43"/>
      <c r="D156" s="43"/>
      <c r="E156" s="43"/>
      <c r="F156" s="45"/>
      <c r="G156" s="52"/>
      <c r="H156" s="46"/>
      <c r="I156" s="36"/>
      <c r="J156" s="83">
        <v>0</v>
      </c>
      <c r="K156" s="84"/>
      <c r="L156" s="83">
        <v>100</v>
      </c>
    </row>
    <row r="157" spans="1:12" x14ac:dyDescent="0.35">
      <c r="A157" s="126"/>
      <c r="B157" s="43" t="s">
        <v>197</v>
      </c>
      <c r="C157" s="43"/>
      <c r="D157" s="43"/>
      <c r="E157" s="43"/>
      <c r="F157" s="45"/>
      <c r="G157" s="52"/>
      <c r="H157" s="46"/>
      <c r="I157" s="36"/>
      <c r="J157" s="83">
        <v>0</v>
      </c>
      <c r="K157" s="84"/>
      <c r="L157" s="83">
        <v>350</v>
      </c>
    </row>
    <row r="158" spans="1:12" x14ac:dyDescent="0.35">
      <c r="A158" s="126"/>
      <c r="B158" s="43" t="s">
        <v>198</v>
      </c>
      <c r="C158" s="43"/>
      <c r="D158" s="43"/>
      <c r="E158" s="43"/>
      <c r="F158" s="45"/>
      <c r="G158" s="52"/>
      <c r="H158" s="46"/>
      <c r="I158" s="36"/>
      <c r="J158" s="83">
        <v>0</v>
      </c>
      <c r="K158" s="84"/>
      <c r="L158" s="83">
        <v>660</v>
      </c>
    </row>
    <row r="159" spans="1:12" x14ac:dyDescent="0.35">
      <c r="A159" s="126"/>
      <c r="B159" s="43" t="s">
        <v>199</v>
      </c>
      <c r="C159" s="43"/>
      <c r="D159" s="43"/>
      <c r="E159" s="43"/>
      <c r="F159" s="45"/>
      <c r="G159" s="52"/>
      <c r="H159" s="46"/>
      <c r="I159" s="36"/>
      <c r="J159" s="83">
        <v>0</v>
      </c>
      <c r="K159" s="84"/>
      <c r="L159" s="83">
        <v>660</v>
      </c>
    </row>
    <row r="160" spans="1:12" x14ac:dyDescent="0.35">
      <c r="A160" s="126"/>
      <c r="B160" s="43" t="s">
        <v>201</v>
      </c>
      <c r="C160" s="43"/>
      <c r="D160" s="43"/>
      <c r="E160" s="43"/>
      <c r="F160" s="45"/>
      <c r="G160" s="52"/>
      <c r="H160" s="46"/>
      <c r="I160" s="36"/>
      <c r="J160" s="83">
        <v>0</v>
      </c>
      <c r="K160" s="84"/>
      <c r="L160" s="83">
        <v>660</v>
      </c>
    </row>
    <row r="161" spans="1:49" x14ac:dyDescent="0.35">
      <c r="A161" s="126"/>
      <c r="B161" s="43" t="s">
        <v>202</v>
      </c>
      <c r="C161" s="43"/>
      <c r="D161" s="43"/>
      <c r="E161" s="43"/>
      <c r="F161" s="45"/>
      <c r="G161" s="52"/>
      <c r="H161" s="46"/>
      <c r="I161" s="36"/>
      <c r="J161" s="83">
        <v>0</v>
      </c>
      <c r="K161" s="84"/>
      <c r="L161" s="83">
        <v>250</v>
      </c>
    </row>
    <row r="162" spans="1:49" x14ac:dyDescent="0.35">
      <c r="A162" s="126"/>
      <c r="B162" s="43" t="s">
        <v>203</v>
      </c>
      <c r="C162" s="43"/>
      <c r="D162" s="43"/>
      <c r="E162" s="43"/>
      <c r="F162" s="45"/>
      <c r="G162" s="52"/>
      <c r="H162" s="46"/>
      <c r="I162" s="36"/>
      <c r="J162" s="83">
        <v>0</v>
      </c>
      <c r="K162" s="84"/>
      <c r="L162" s="83">
        <v>250</v>
      </c>
    </row>
    <row r="163" spans="1:49" x14ac:dyDescent="0.35">
      <c r="A163" s="126"/>
      <c r="B163" s="43" t="s">
        <v>204</v>
      </c>
      <c r="C163" s="43"/>
      <c r="D163" s="43"/>
      <c r="E163" s="43"/>
      <c r="F163" s="45"/>
      <c r="G163" s="52"/>
      <c r="H163" s="46"/>
      <c r="I163" s="36"/>
      <c r="J163" s="83">
        <v>0</v>
      </c>
      <c r="K163" s="84"/>
      <c r="L163" s="83">
        <v>660</v>
      </c>
    </row>
    <row r="164" spans="1:49" x14ac:dyDescent="0.35">
      <c r="A164" s="126"/>
      <c r="B164" s="43" t="s">
        <v>205</v>
      </c>
      <c r="C164" s="43"/>
      <c r="D164" s="43"/>
      <c r="E164" s="43"/>
      <c r="F164" s="45"/>
      <c r="G164" s="52"/>
      <c r="H164" s="46"/>
      <c r="I164" s="36"/>
      <c r="J164" s="83">
        <v>0</v>
      </c>
      <c r="K164" s="84"/>
      <c r="L164" s="83">
        <v>660</v>
      </c>
    </row>
    <row r="165" spans="1:49" x14ac:dyDescent="0.35">
      <c r="A165" s="126"/>
      <c r="B165" s="43" t="s">
        <v>206</v>
      </c>
      <c r="C165" s="43"/>
      <c r="D165" s="43"/>
      <c r="E165" s="43"/>
      <c r="F165" s="45"/>
      <c r="G165" s="52"/>
      <c r="H165" s="46"/>
      <c r="I165" s="36"/>
      <c r="J165" s="83">
        <v>0</v>
      </c>
      <c r="K165" s="84"/>
      <c r="L165" s="83">
        <v>250</v>
      </c>
    </row>
    <row r="166" spans="1:49" x14ac:dyDescent="0.35">
      <c r="A166" s="126"/>
      <c r="B166" s="47" t="s">
        <v>207</v>
      </c>
      <c r="C166" s="47"/>
      <c r="D166" s="47"/>
      <c r="E166" s="47"/>
      <c r="F166" s="48"/>
      <c r="G166" s="49"/>
      <c r="H166" s="50"/>
      <c r="I166" s="51"/>
      <c r="J166" s="83">
        <v>0</v>
      </c>
      <c r="K166" s="84"/>
      <c r="L166" s="83">
        <v>1000</v>
      </c>
    </row>
    <row r="167" spans="1:49" x14ac:dyDescent="0.35">
      <c r="A167" s="126"/>
      <c r="B167" s="43" t="s">
        <v>208</v>
      </c>
      <c r="C167" s="43"/>
      <c r="D167" s="43"/>
      <c r="E167" s="43"/>
      <c r="F167" s="45"/>
      <c r="G167" s="52"/>
      <c r="H167" s="46"/>
      <c r="I167" s="36"/>
      <c r="J167" s="83">
        <v>0</v>
      </c>
      <c r="K167" s="84"/>
      <c r="L167" s="83">
        <v>660</v>
      </c>
    </row>
    <row r="168" spans="1:49" x14ac:dyDescent="0.35">
      <c r="A168" s="126"/>
      <c r="B168" s="43" t="s">
        <v>209</v>
      </c>
      <c r="C168" s="43"/>
      <c r="D168" s="43"/>
      <c r="E168" s="43"/>
      <c r="F168" s="45"/>
      <c r="G168" s="52"/>
      <c r="H168" s="46"/>
      <c r="I168" s="36"/>
      <c r="J168" s="83">
        <v>0</v>
      </c>
      <c r="K168" s="84"/>
      <c r="L168" s="83">
        <v>1000</v>
      </c>
    </row>
    <row r="169" spans="1:49" x14ac:dyDescent="0.35">
      <c r="A169" s="126"/>
      <c r="B169" s="43" t="s">
        <v>210</v>
      </c>
      <c r="C169" s="43"/>
      <c r="D169" s="43"/>
      <c r="E169" s="43"/>
      <c r="F169" s="45"/>
      <c r="G169" s="52"/>
      <c r="H169" s="46"/>
      <c r="I169" s="36"/>
      <c r="J169" s="83">
        <v>0</v>
      </c>
      <c r="K169" s="84"/>
      <c r="L169" s="83">
        <v>660</v>
      </c>
    </row>
    <row r="170" spans="1:49" x14ac:dyDescent="0.35">
      <c r="A170" s="126"/>
      <c r="B170" s="43" t="s">
        <v>211</v>
      </c>
      <c r="C170" s="43"/>
      <c r="D170" s="43"/>
      <c r="E170" s="43"/>
      <c r="F170" s="45"/>
      <c r="G170" s="52"/>
      <c r="H170" s="46"/>
      <c r="I170" s="36"/>
      <c r="J170" s="83">
        <v>0</v>
      </c>
      <c r="K170" s="84"/>
      <c r="L170" s="83">
        <v>1500</v>
      </c>
    </row>
    <row r="171" spans="1:49" x14ac:dyDescent="0.35">
      <c r="A171" s="126"/>
      <c r="B171" s="43" t="s">
        <v>212</v>
      </c>
      <c r="C171" s="43"/>
      <c r="D171" s="43"/>
      <c r="E171" s="43"/>
      <c r="F171" s="45"/>
      <c r="G171" s="52"/>
      <c r="H171" s="46"/>
      <c r="I171" s="36"/>
      <c r="J171" s="83">
        <v>0</v>
      </c>
      <c r="K171" s="84"/>
      <c r="L171" s="83">
        <v>660</v>
      </c>
    </row>
    <row r="172" spans="1:49" x14ac:dyDescent="0.35">
      <c r="A172" s="126"/>
      <c r="B172" s="43" t="s">
        <v>213</v>
      </c>
      <c r="C172" s="43"/>
      <c r="D172" s="43"/>
      <c r="E172" s="43"/>
      <c r="F172" s="45"/>
      <c r="G172" s="52"/>
      <c r="H172" s="46"/>
      <c r="I172" s="36"/>
      <c r="J172" s="83">
        <v>0</v>
      </c>
      <c r="K172" s="84"/>
      <c r="L172" s="83">
        <v>660</v>
      </c>
    </row>
    <row r="173" spans="1:49" x14ac:dyDescent="0.35">
      <c r="A173" s="53"/>
      <c r="B173" s="43"/>
      <c r="C173" s="43"/>
      <c r="D173" s="43"/>
      <c r="E173" s="43"/>
      <c r="F173" s="45"/>
      <c r="G173" s="52"/>
      <c r="H173" s="46"/>
      <c r="I173" s="36"/>
      <c r="J173" s="83">
        <v>0</v>
      </c>
      <c r="K173" s="84"/>
      <c r="L173" s="83"/>
    </row>
    <row r="174" spans="1:49" x14ac:dyDescent="0.35">
      <c r="A174" s="115" t="s">
        <v>67</v>
      </c>
      <c r="B174" s="43" t="s">
        <v>68</v>
      </c>
      <c r="C174" s="43" t="s">
        <v>69</v>
      </c>
      <c r="D174" s="44">
        <v>6.0999999999999999E-2</v>
      </c>
      <c r="E174" s="43" t="e">
        <f t="shared" ref="E174:E175" si="16">C174*D174</f>
        <v>#VALUE!</v>
      </c>
      <c r="F174" s="45">
        <f>127.928*(1+D174)</f>
        <v>135.73160799999999</v>
      </c>
      <c r="G174" s="28">
        <v>5.1999999999999998E-2</v>
      </c>
      <c r="H174" s="46">
        <f t="shared" si="0"/>
        <v>142.78965161599999</v>
      </c>
      <c r="I174" s="36">
        <v>0.06</v>
      </c>
      <c r="J174" s="83">
        <f>(H174*I174)+H174</f>
        <v>151.35703071295998</v>
      </c>
      <c r="K174" s="84">
        <v>0.05</v>
      </c>
      <c r="L174" s="83">
        <v>159</v>
      </c>
    </row>
    <row r="175" spans="1:49" x14ac:dyDescent="0.35">
      <c r="A175" s="116"/>
      <c r="B175" s="43" t="s">
        <v>70</v>
      </c>
      <c r="C175" s="43" t="s">
        <v>71</v>
      </c>
      <c r="D175" s="44">
        <v>6.0999999999999999E-2</v>
      </c>
      <c r="E175" s="43" t="e">
        <f t="shared" si="16"/>
        <v>#VALUE!</v>
      </c>
      <c r="F175" s="45">
        <f>222.79*(1+D175)</f>
        <v>236.38018999999997</v>
      </c>
      <c r="G175" s="28">
        <v>5.1999999999999998E-2</v>
      </c>
      <c r="H175" s="46">
        <f t="shared" ref="H175:H202" si="17">(F175*G175)+F175</f>
        <v>248.67195987999997</v>
      </c>
      <c r="I175" s="36">
        <v>0.06</v>
      </c>
      <c r="J175" s="83">
        <f>(H175*I175)+H175</f>
        <v>263.59227747279999</v>
      </c>
      <c r="K175" s="84">
        <v>0.05</v>
      </c>
      <c r="L175" s="83">
        <v>267</v>
      </c>
    </row>
    <row r="176" spans="1:49" s="15" customFormat="1" x14ac:dyDescent="0.35">
      <c r="A176" s="116"/>
      <c r="B176" s="43" t="s">
        <v>216</v>
      </c>
      <c r="C176" s="43"/>
      <c r="D176" s="44"/>
      <c r="E176" s="43"/>
      <c r="F176" s="45"/>
      <c r="G176" s="28"/>
      <c r="H176" s="46"/>
      <c r="I176" s="36"/>
      <c r="J176" s="83">
        <v>0</v>
      </c>
      <c r="K176" s="84"/>
      <c r="L176" s="83">
        <v>200</v>
      </c>
      <c r="M176" s="14"/>
      <c r="N176" s="14"/>
      <c r="O176" s="14"/>
      <c r="P176" s="14"/>
      <c r="Q176" s="14"/>
      <c r="R176" s="14"/>
      <c r="S176" s="14"/>
      <c r="T176" s="14"/>
      <c r="U176" s="14"/>
      <c r="V176" s="14"/>
      <c r="W176" s="14"/>
      <c r="X176" s="14"/>
      <c r="Y176" s="14"/>
      <c r="Z176" s="14"/>
      <c r="AA176" s="14"/>
      <c r="AB176" s="14"/>
      <c r="AC176" s="14"/>
      <c r="AD176" s="14"/>
      <c r="AE176" s="14"/>
      <c r="AF176" s="14"/>
      <c r="AG176" s="14"/>
      <c r="AH176" s="14"/>
      <c r="AI176" s="14"/>
      <c r="AJ176" s="14"/>
      <c r="AK176" s="14"/>
      <c r="AL176" s="14"/>
      <c r="AM176" s="14"/>
      <c r="AN176" s="14"/>
      <c r="AO176" s="14"/>
      <c r="AP176" s="14"/>
      <c r="AQ176" s="14"/>
      <c r="AR176" s="14"/>
      <c r="AS176" s="14"/>
      <c r="AT176" s="14"/>
      <c r="AU176" s="14"/>
      <c r="AV176" s="14"/>
      <c r="AW176" s="14"/>
    </row>
    <row r="177" spans="1:49" s="15" customFormat="1" x14ac:dyDescent="0.35">
      <c r="A177" s="116"/>
      <c r="B177" s="43" t="s">
        <v>217</v>
      </c>
      <c r="C177" s="43"/>
      <c r="D177" s="44"/>
      <c r="E177" s="43"/>
      <c r="F177" s="45"/>
      <c r="G177" s="28"/>
      <c r="H177" s="46"/>
      <c r="I177" s="36"/>
      <c r="J177" s="83">
        <v>0</v>
      </c>
      <c r="K177" s="84"/>
      <c r="L177" s="83">
        <v>80</v>
      </c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</row>
    <row r="178" spans="1:49" s="15" customFormat="1" x14ac:dyDescent="0.35">
      <c r="A178" s="116"/>
      <c r="B178" s="43" t="s">
        <v>218</v>
      </c>
      <c r="C178" s="43"/>
      <c r="D178" s="44"/>
      <c r="E178" s="43"/>
      <c r="F178" s="45"/>
      <c r="G178" s="28"/>
      <c r="H178" s="46"/>
      <c r="I178" s="36"/>
      <c r="J178" s="83">
        <v>0</v>
      </c>
      <c r="K178" s="84"/>
      <c r="L178" s="83">
        <v>100</v>
      </c>
      <c r="M178" s="14"/>
      <c r="N178" s="14"/>
      <c r="O178" s="14"/>
      <c r="P178" s="14"/>
      <c r="Q178" s="14"/>
      <c r="R178" s="14"/>
      <c r="S178" s="14"/>
      <c r="T178" s="14"/>
      <c r="U178" s="14"/>
      <c r="V178" s="14"/>
      <c r="W178" s="14"/>
      <c r="X178" s="14"/>
      <c r="Y178" s="14"/>
      <c r="Z178" s="14"/>
      <c r="AA178" s="14"/>
      <c r="AB178" s="14"/>
      <c r="AC178" s="14"/>
      <c r="AD178" s="14"/>
      <c r="AE178" s="14"/>
      <c r="AF178" s="14"/>
      <c r="AG178" s="14"/>
      <c r="AH178" s="14"/>
      <c r="AI178" s="14"/>
      <c r="AJ178" s="14"/>
      <c r="AK178" s="14"/>
      <c r="AL178" s="14"/>
      <c r="AM178" s="14"/>
      <c r="AN178" s="14"/>
      <c r="AO178" s="14"/>
      <c r="AP178" s="14"/>
      <c r="AQ178" s="14"/>
      <c r="AR178" s="14"/>
      <c r="AS178" s="14"/>
      <c r="AT178" s="14"/>
      <c r="AU178" s="14"/>
      <c r="AV178" s="14"/>
      <c r="AW178" s="14"/>
    </row>
    <row r="179" spans="1:49" s="15" customFormat="1" x14ac:dyDescent="0.35">
      <c r="A179" s="116"/>
      <c r="B179" s="43" t="s">
        <v>219</v>
      </c>
      <c r="C179" s="43"/>
      <c r="D179" s="44"/>
      <c r="E179" s="43"/>
      <c r="F179" s="45"/>
      <c r="G179" s="28"/>
      <c r="H179" s="46"/>
      <c r="I179" s="36"/>
      <c r="J179" s="83">
        <v>0</v>
      </c>
      <c r="K179" s="84"/>
      <c r="L179" s="83">
        <v>600</v>
      </c>
      <c r="M179" s="14"/>
      <c r="N179" s="14"/>
      <c r="O179" s="14"/>
      <c r="P179" s="14"/>
      <c r="Q179" s="14"/>
      <c r="R179" s="14"/>
      <c r="S179" s="14"/>
      <c r="T179" s="14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F179" s="14"/>
      <c r="AG179" s="14"/>
      <c r="AH179" s="14"/>
      <c r="AI179" s="14"/>
      <c r="AJ179" s="14"/>
      <c r="AK179" s="14"/>
      <c r="AL179" s="14"/>
      <c r="AM179" s="14"/>
      <c r="AN179" s="14"/>
      <c r="AO179" s="14"/>
      <c r="AP179" s="14"/>
      <c r="AQ179" s="14"/>
      <c r="AR179" s="14"/>
      <c r="AS179" s="14"/>
      <c r="AT179" s="14"/>
      <c r="AU179" s="14"/>
      <c r="AV179" s="14"/>
      <c r="AW179" s="14"/>
    </row>
    <row r="180" spans="1:49" s="15" customFormat="1" x14ac:dyDescent="0.35">
      <c r="A180" s="116"/>
      <c r="B180" s="43" t="s">
        <v>220</v>
      </c>
      <c r="C180" s="43"/>
      <c r="D180" s="44"/>
      <c r="E180" s="43"/>
      <c r="F180" s="45"/>
      <c r="G180" s="28"/>
      <c r="H180" s="46"/>
      <c r="I180" s="36"/>
      <c r="J180" s="83">
        <v>0</v>
      </c>
      <c r="K180" s="84"/>
      <c r="L180" s="83">
        <v>80</v>
      </c>
      <c r="M180" s="14"/>
      <c r="N180" s="14"/>
      <c r="O180" s="14"/>
      <c r="P180" s="14"/>
      <c r="Q180" s="14"/>
      <c r="R180" s="14"/>
      <c r="S180" s="14"/>
      <c r="T180" s="14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F180" s="14"/>
      <c r="AG180" s="14"/>
      <c r="AH180" s="14"/>
      <c r="AI180" s="14"/>
      <c r="AJ180" s="14"/>
      <c r="AK180" s="14"/>
      <c r="AL180" s="14"/>
      <c r="AM180" s="14"/>
      <c r="AN180" s="14"/>
      <c r="AO180" s="14"/>
      <c r="AP180" s="14"/>
      <c r="AQ180" s="14"/>
      <c r="AR180" s="14"/>
      <c r="AS180" s="14"/>
      <c r="AT180" s="14"/>
      <c r="AU180" s="14"/>
      <c r="AV180" s="14"/>
      <c r="AW180" s="14"/>
    </row>
    <row r="181" spans="1:49" x14ac:dyDescent="0.35">
      <c r="A181" s="116"/>
      <c r="B181" s="43" t="s">
        <v>222</v>
      </c>
      <c r="C181" s="43"/>
      <c r="D181" s="44"/>
      <c r="E181" s="43"/>
      <c r="F181" s="45"/>
      <c r="G181" s="28"/>
      <c r="H181" s="46"/>
      <c r="I181" s="36"/>
      <c r="J181" s="83">
        <v>0</v>
      </c>
      <c r="K181" s="84"/>
      <c r="L181" s="83">
        <v>350</v>
      </c>
    </row>
    <row r="182" spans="1:49" ht="31" x14ac:dyDescent="0.35">
      <c r="A182" s="116"/>
      <c r="B182" s="54" t="s">
        <v>226</v>
      </c>
      <c r="C182" s="43"/>
      <c r="D182" s="44"/>
      <c r="E182" s="43"/>
      <c r="F182" s="45"/>
      <c r="G182" s="28"/>
      <c r="H182" s="46"/>
      <c r="I182" s="36"/>
      <c r="J182" s="83"/>
      <c r="K182" s="84"/>
      <c r="L182" s="83"/>
    </row>
    <row r="183" spans="1:49" ht="31" x14ac:dyDescent="0.35">
      <c r="A183" s="117"/>
      <c r="B183" s="55" t="s">
        <v>223</v>
      </c>
      <c r="C183" s="43"/>
      <c r="D183" s="43"/>
      <c r="E183" s="43"/>
      <c r="F183" s="45"/>
      <c r="G183" s="52"/>
      <c r="H183" s="46">
        <f t="shared" si="17"/>
        <v>0</v>
      </c>
      <c r="I183" s="36">
        <v>0.06</v>
      </c>
      <c r="J183" s="83"/>
      <c r="K183" s="84"/>
      <c r="L183" s="83"/>
    </row>
    <row r="184" spans="1:49" s="13" customFormat="1" x14ac:dyDescent="0.35">
      <c r="A184" s="47" t="s">
        <v>123</v>
      </c>
      <c r="B184" s="47" t="s">
        <v>125</v>
      </c>
      <c r="C184" s="47" t="s">
        <v>73</v>
      </c>
      <c r="D184" s="56">
        <v>6.0999999999999999E-2</v>
      </c>
      <c r="E184" s="47" t="e">
        <f t="shared" ref="E184:E205" si="18">C184*D184</f>
        <v>#VALUE!</v>
      </c>
      <c r="F184" s="48">
        <f>63.6*(1+D184)</f>
        <v>67.479600000000005</v>
      </c>
      <c r="G184" s="57">
        <v>5.1999999999999998E-2</v>
      </c>
      <c r="H184" s="50">
        <f t="shared" si="17"/>
        <v>70.988539200000005</v>
      </c>
      <c r="I184" s="51">
        <v>0.06</v>
      </c>
      <c r="J184" s="86"/>
      <c r="K184" s="86"/>
      <c r="L184" s="86"/>
      <c r="M184" s="12"/>
      <c r="N184" s="12"/>
      <c r="O184" s="12"/>
      <c r="P184" s="12"/>
      <c r="Q184" s="12"/>
      <c r="R184" s="12"/>
      <c r="S184" s="12"/>
      <c r="T184" s="12"/>
      <c r="U184" s="12"/>
      <c r="V184" s="12"/>
      <c r="W184" s="12"/>
      <c r="X184" s="12"/>
      <c r="Y184" s="12"/>
      <c r="Z184" s="12"/>
      <c r="AA184" s="12"/>
      <c r="AB184" s="12"/>
      <c r="AC184" s="12"/>
      <c r="AD184" s="12"/>
      <c r="AE184" s="12"/>
      <c r="AF184" s="12"/>
      <c r="AG184" s="12"/>
      <c r="AH184" s="12"/>
      <c r="AI184" s="12"/>
      <c r="AJ184" s="12"/>
      <c r="AK184" s="12"/>
      <c r="AL184" s="12"/>
      <c r="AM184" s="12"/>
      <c r="AN184" s="12"/>
      <c r="AO184" s="12"/>
      <c r="AP184" s="12"/>
      <c r="AQ184" s="12"/>
      <c r="AR184" s="12"/>
      <c r="AS184" s="12"/>
      <c r="AT184" s="12"/>
      <c r="AU184" s="12"/>
      <c r="AV184" s="12"/>
      <c r="AW184" s="12"/>
    </row>
    <row r="185" spans="1:49" s="13" customFormat="1" x14ac:dyDescent="0.35">
      <c r="A185" s="47"/>
      <c r="B185" s="43" t="s">
        <v>177</v>
      </c>
      <c r="C185" s="47"/>
      <c r="D185" s="56"/>
      <c r="E185" s="47"/>
      <c r="F185" s="48"/>
      <c r="G185" s="57"/>
      <c r="H185" s="50"/>
      <c r="I185" s="51"/>
      <c r="J185" s="83">
        <f>(H184*I184)+H184</f>
        <v>75.247851552</v>
      </c>
      <c r="K185" s="84">
        <v>0.06</v>
      </c>
      <c r="L185" s="83">
        <v>80</v>
      </c>
      <c r="M185" s="12"/>
      <c r="N185" s="12"/>
      <c r="O185" s="12"/>
      <c r="P185" s="12"/>
      <c r="Q185" s="12"/>
      <c r="R185" s="12"/>
      <c r="S185" s="12"/>
      <c r="T185" s="12"/>
      <c r="U185" s="12"/>
      <c r="V185" s="12"/>
      <c r="W185" s="12"/>
      <c r="X185" s="12"/>
      <c r="Y185" s="12"/>
      <c r="Z185" s="12"/>
      <c r="AA185" s="12"/>
      <c r="AB185" s="12"/>
      <c r="AC185" s="12"/>
      <c r="AD185" s="12"/>
      <c r="AE185" s="12"/>
      <c r="AF185" s="12"/>
      <c r="AG185" s="12"/>
      <c r="AH185" s="12"/>
      <c r="AI185" s="12"/>
      <c r="AJ185" s="12"/>
      <c r="AK185" s="12"/>
      <c r="AL185" s="12"/>
      <c r="AM185" s="12"/>
      <c r="AN185" s="12"/>
      <c r="AO185" s="12"/>
      <c r="AP185" s="12"/>
      <c r="AQ185" s="12"/>
      <c r="AR185" s="12"/>
      <c r="AS185" s="12"/>
      <c r="AT185" s="12"/>
      <c r="AU185" s="12"/>
      <c r="AV185" s="12"/>
      <c r="AW185" s="12"/>
    </row>
    <row r="186" spans="1:49" s="13" customFormat="1" x14ac:dyDescent="0.35">
      <c r="A186" s="47"/>
      <c r="B186" s="43" t="s">
        <v>176</v>
      </c>
      <c r="C186" s="47"/>
      <c r="D186" s="56"/>
      <c r="E186" s="47"/>
      <c r="F186" s="48"/>
      <c r="G186" s="57"/>
      <c r="H186" s="50"/>
      <c r="I186" s="51"/>
      <c r="J186" s="83">
        <v>0</v>
      </c>
      <c r="K186" s="84"/>
      <c r="L186" s="83">
        <v>70</v>
      </c>
      <c r="M186" s="12"/>
      <c r="N186" s="12"/>
      <c r="O186" s="12"/>
      <c r="P186" s="12"/>
      <c r="Q186" s="12"/>
      <c r="R186" s="12"/>
      <c r="S186" s="12"/>
      <c r="T186" s="12"/>
      <c r="U186" s="12"/>
      <c r="V186" s="12"/>
      <c r="W186" s="12"/>
      <c r="X186" s="12"/>
      <c r="Y186" s="12"/>
      <c r="Z186" s="12"/>
      <c r="AA186" s="12"/>
      <c r="AB186" s="12"/>
      <c r="AC186" s="12"/>
      <c r="AD186" s="12"/>
      <c r="AE186" s="12"/>
      <c r="AF186" s="12"/>
      <c r="AG186" s="12"/>
      <c r="AH186" s="12"/>
      <c r="AI186" s="12"/>
      <c r="AJ186" s="12"/>
      <c r="AK186" s="12"/>
      <c r="AL186" s="12"/>
      <c r="AM186" s="12"/>
      <c r="AN186" s="12"/>
      <c r="AO186" s="12"/>
      <c r="AP186" s="12"/>
      <c r="AQ186" s="12"/>
      <c r="AR186" s="12"/>
      <c r="AS186" s="12"/>
      <c r="AT186" s="12"/>
      <c r="AU186" s="12"/>
      <c r="AV186" s="12"/>
      <c r="AW186" s="12"/>
    </row>
    <row r="187" spans="1:49" s="13" customFormat="1" x14ac:dyDescent="0.35">
      <c r="A187" s="47" t="s">
        <v>124</v>
      </c>
      <c r="B187" s="47" t="s">
        <v>72</v>
      </c>
      <c r="C187" s="47"/>
      <c r="D187" s="56"/>
      <c r="E187" s="47"/>
      <c r="F187" s="48"/>
      <c r="G187" s="57"/>
      <c r="H187" s="50"/>
      <c r="I187" s="51"/>
      <c r="J187" s="83"/>
      <c r="K187" s="84"/>
      <c r="L187" s="83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</row>
    <row r="188" spans="1:49" s="13" customFormat="1" x14ac:dyDescent="0.35">
      <c r="A188" s="47"/>
      <c r="B188" s="43" t="s">
        <v>177</v>
      </c>
      <c r="C188" s="47"/>
      <c r="D188" s="56"/>
      <c r="E188" s="47"/>
      <c r="F188" s="48"/>
      <c r="G188" s="57"/>
      <c r="H188" s="50"/>
      <c r="I188" s="51"/>
      <c r="J188" s="83">
        <v>0</v>
      </c>
      <c r="K188" s="84"/>
      <c r="L188" s="83">
        <v>30</v>
      </c>
      <c r="M188" s="12"/>
      <c r="N188" s="12"/>
      <c r="O188" s="12"/>
      <c r="P188" s="12"/>
      <c r="Q188" s="12"/>
      <c r="R188" s="12"/>
      <c r="S188" s="12"/>
      <c r="T188" s="12"/>
      <c r="U188" s="12"/>
      <c r="V188" s="12"/>
      <c r="W188" s="12"/>
      <c r="X188" s="12"/>
      <c r="Y188" s="12"/>
      <c r="Z188" s="12"/>
      <c r="AA188" s="12"/>
      <c r="AB188" s="12"/>
      <c r="AC188" s="12"/>
      <c r="AD188" s="12"/>
      <c r="AE188" s="12"/>
      <c r="AF188" s="12"/>
      <c r="AG188" s="12"/>
      <c r="AH188" s="12"/>
      <c r="AI188" s="12"/>
      <c r="AJ188" s="12"/>
      <c r="AK188" s="12"/>
      <c r="AL188" s="12"/>
      <c r="AM188" s="12"/>
      <c r="AN188" s="12"/>
      <c r="AO188" s="12"/>
      <c r="AP188" s="12"/>
      <c r="AQ188" s="12"/>
      <c r="AR188" s="12"/>
      <c r="AS188" s="12"/>
      <c r="AT188" s="12"/>
      <c r="AU188" s="12"/>
      <c r="AV188" s="12"/>
      <c r="AW188" s="12"/>
    </row>
    <row r="189" spans="1:49" s="13" customFormat="1" x14ac:dyDescent="0.35">
      <c r="A189" s="47"/>
      <c r="B189" s="43" t="s">
        <v>176</v>
      </c>
      <c r="C189" s="47"/>
      <c r="D189" s="56"/>
      <c r="E189" s="47"/>
      <c r="F189" s="48"/>
      <c r="G189" s="57"/>
      <c r="H189" s="50"/>
      <c r="I189" s="51"/>
      <c r="J189" s="83">
        <v>0</v>
      </c>
      <c r="K189" s="84"/>
      <c r="L189" s="83">
        <v>20</v>
      </c>
      <c r="M189" s="12"/>
      <c r="N189" s="12"/>
      <c r="O189" s="12"/>
      <c r="P189" s="12"/>
      <c r="Q189" s="12"/>
      <c r="R189" s="12"/>
      <c r="S189" s="12"/>
      <c r="T189" s="12"/>
      <c r="U189" s="12"/>
      <c r="V189" s="12"/>
      <c r="W189" s="12"/>
      <c r="X189" s="12"/>
      <c r="Y189" s="12"/>
      <c r="Z189" s="12"/>
      <c r="AA189" s="12"/>
      <c r="AB189" s="12"/>
      <c r="AC189" s="12"/>
      <c r="AD189" s="12"/>
      <c r="AE189" s="12"/>
      <c r="AF189" s="12"/>
      <c r="AG189" s="12"/>
      <c r="AH189" s="12"/>
      <c r="AI189" s="12"/>
      <c r="AJ189" s="12"/>
      <c r="AK189" s="12"/>
      <c r="AL189" s="12"/>
      <c r="AM189" s="12"/>
      <c r="AN189" s="12"/>
      <c r="AO189" s="12"/>
      <c r="AP189" s="12"/>
      <c r="AQ189" s="12"/>
      <c r="AR189" s="12"/>
      <c r="AS189" s="12"/>
      <c r="AT189" s="12"/>
      <c r="AU189" s="12"/>
      <c r="AV189" s="12"/>
      <c r="AW189" s="12"/>
    </row>
    <row r="190" spans="1:49" s="13" customFormat="1" x14ac:dyDescent="0.35">
      <c r="A190" s="47"/>
      <c r="B190" s="43"/>
      <c r="C190" s="47"/>
      <c r="D190" s="56"/>
      <c r="E190" s="47"/>
      <c r="F190" s="48"/>
      <c r="G190" s="57"/>
      <c r="H190" s="50"/>
      <c r="I190" s="51"/>
      <c r="J190" s="83"/>
      <c r="K190" s="84"/>
      <c r="L190" s="83"/>
      <c r="M190" s="12"/>
      <c r="N190" s="12"/>
      <c r="O190" s="12"/>
      <c r="P190" s="12"/>
      <c r="Q190" s="12"/>
      <c r="R190" s="12"/>
      <c r="S190" s="12"/>
      <c r="T190" s="12"/>
      <c r="U190" s="12"/>
      <c r="V190" s="12"/>
      <c r="W190" s="12"/>
      <c r="X190" s="12"/>
      <c r="Y190" s="12"/>
      <c r="Z190" s="12"/>
      <c r="AA190" s="12"/>
      <c r="AB190" s="12"/>
      <c r="AC190" s="12"/>
      <c r="AD190" s="12"/>
      <c r="AE190" s="12"/>
      <c r="AF190" s="12"/>
      <c r="AG190" s="12"/>
      <c r="AH190" s="12"/>
      <c r="AI190" s="12"/>
      <c r="AJ190" s="12"/>
      <c r="AK190" s="12"/>
      <c r="AL190" s="12"/>
      <c r="AM190" s="12"/>
      <c r="AN190" s="12"/>
      <c r="AO190" s="12"/>
      <c r="AP190" s="12"/>
      <c r="AQ190" s="12"/>
      <c r="AR190" s="12"/>
      <c r="AS190" s="12"/>
      <c r="AT190" s="12"/>
      <c r="AU190" s="12"/>
      <c r="AV190" s="12"/>
      <c r="AW190" s="12"/>
    </row>
    <row r="191" spans="1:49" s="13" customFormat="1" x14ac:dyDescent="0.35">
      <c r="A191" s="47"/>
      <c r="B191" s="58" t="s">
        <v>178</v>
      </c>
      <c r="C191" s="47"/>
      <c r="D191" s="56"/>
      <c r="E191" s="47"/>
      <c r="F191" s="48"/>
      <c r="G191" s="57"/>
      <c r="H191" s="50"/>
      <c r="I191" s="51"/>
      <c r="J191" s="83"/>
      <c r="K191" s="84"/>
      <c r="L191" s="83"/>
      <c r="M191" s="12"/>
      <c r="N191" s="12"/>
      <c r="O191" s="12"/>
      <c r="P191" s="12"/>
      <c r="Q191" s="12"/>
      <c r="R191" s="12"/>
      <c r="S191" s="12"/>
      <c r="T191" s="12"/>
      <c r="U191" s="12"/>
      <c r="V191" s="12"/>
      <c r="W191" s="12"/>
      <c r="X191" s="12"/>
      <c r="Y191" s="12"/>
      <c r="Z191" s="12"/>
      <c r="AA191" s="12"/>
      <c r="AB191" s="12"/>
      <c r="AC191" s="12"/>
      <c r="AD191" s="12"/>
      <c r="AE191" s="12"/>
      <c r="AF191" s="12"/>
      <c r="AG191" s="12"/>
      <c r="AH191" s="12"/>
      <c r="AI191" s="12"/>
      <c r="AJ191" s="12"/>
      <c r="AK191" s="12"/>
      <c r="AL191" s="12"/>
      <c r="AM191" s="12"/>
      <c r="AN191" s="12"/>
      <c r="AO191" s="12"/>
      <c r="AP191" s="12"/>
      <c r="AQ191" s="12"/>
      <c r="AR191" s="12"/>
      <c r="AS191" s="12"/>
      <c r="AT191" s="12"/>
      <c r="AU191" s="12"/>
      <c r="AV191" s="12"/>
      <c r="AW191" s="12"/>
    </row>
    <row r="192" spans="1:49" s="13" customFormat="1" x14ac:dyDescent="0.35">
      <c r="A192" s="47"/>
      <c r="B192" s="58"/>
      <c r="C192" s="47"/>
      <c r="D192" s="56"/>
      <c r="E192" s="47"/>
      <c r="F192" s="48"/>
      <c r="G192" s="57"/>
      <c r="H192" s="50"/>
      <c r="I192" s="51"/>
      <c r="J192" s="83"/>
      <c r="K192" s="84"/>
      <c r="L192" s="83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</row>
    <row r="193" spans="1:49" s="13" customFormat="1" ht="31" x14ac:dyDescent="0.35">
      <c r="A193" s="47"/>
      <c r="B193" s="55" t="s">
        <v>221</v>
      </c>
      <c r="C193" s="47"/>
      <c r="D193" s="56"/>
      <c r="E193" s="47"/>
      <c r="F193" s="48"/>
      <c r="G193" s="57"/>
      <c r="H193" s="50"/>
      <c r="I193" s="51"/>
      <c r="J193" s="83"/>
      <c r="K193" s="84"/>
      <c r="L193" s="83"/>
      <c r="M193" s="12"/>
      <c r="N193" s="12"/>
      <c r="O193" s="12"/>
      <c r="P193" s="12"/>
      <c r="Q193" s="12"/>
      <c r="R193" s="12"/>
      <c r="S193" s="12"/>
      <c r="T193" s="12"/>
      <c r="U193" s="12"/>
      <c r="V193" s="12"/>
      <c r="W193" s="12"/>
      <c r="X193" s="12"/>
      <c r="Y193" s="12"/>
      <c r="Z193" s="12"/>
      <c r="AA193" s="12"/>
      <c r="AB193" s="12"/>
      <c r="AC193" s="12"/>
      <c r="AD193" s="12"/>
      <c r="AE193" s="12"/>
      <c r="AF193" s="12"/>
      <c r="AG193" s="12"/>
      <c r="AH193" s="12"/>
      <c r="AI193" s="12"/>
      <c r="AJ193" s="12"/>
      <c r="AK193" s="12"/>
      <c r="AL193" s="12"/>
      <c r="AM193" s="12"/>
      <c r="AN193" s="12"/>
      <c r="AO193" s="12"/>
      <c r="AP193" s="12"/>
      <c r="AQ193" s="12"/>
      <c r="AR193" s="12"/>
      <c r="AS193" s="12"/>
      <c r="AT193" s="12"/>
      <c r="AU193" s="12"/>
      <c r="AV193" s="12"/>
      <c r="AW193" s="12"/>
    </row>
    <row r="194" spans="1:49" s="13" customFormat="1" x14ac:dyDescent="0.35">
      <c r="A194" s="47"/>
      <c r="B194" s="58"/>
      <c r="C194" s="47"/>
      <c r="D194" s="56"/>
      <c r="E194" s="47"/>
      <c r="F194" s="48"/>
      <c r="G194" s="57"/>
      <c r="H194" s="50"/>
      <c r="I194" s="51"/>
      <c r="J194" s="83"/>
      <c r="K194" s="84"/>
      <c r="L194" s="83"/>
      <c r="M194" s="12"/>
      <c r="N194" s="12"/>
      <c r="O194" s="12"/>
      <c r="P194" s="12"/>
      <c r="Q194" s="12"/>
      <c r="R194" s="12"/>
      <c r="S194" s="12"/>
      <c r="T194" s="12"/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F194" s="12"/>
      <c r="AG194" s="12"/>
      <c r="AH194" s="12"/>
      <c r="AI194" s="12"/>
      <c r="AJ194" s="12"/>
      <c r="AK194" s="12"/>
      <c r="AL194" s="12"/>
      <c r="AM194" s="12"/>
      <c r="AN194" s="12"/>
      <c r="AO194" s="12"/>
      <c r="AP194" s="12"/>
      <c r="AQ194" s="12"/>
      <c r="AR194" s="12"/>
      <c r="AS194" s="12"/>
      <c r="AT194" s="12"/>
      <c r="AU194" s="12"/>
      <c r="AV194" s="12"/>
      <c r="AW194" s="12"/>
    </row>
    <row r="195" spans="1:49" s="13" customFormat="1" x14ac:dyDescent="0.35">
      <c r="A195" s="47"/>
      <c r="B195" s="58"/>
      <c r="C195" s="47"/>
      <c r="D195" s="56"/>
      <c r="E195" s="47"/>
      <c r="F195" s="48"/>
      <c r="G195" s="57"/>
      <c r="H195" s="50"/>
      <c r="I195" s="51"/>
      <c r="J195" s="83"/>
      <c r="K195" s="84"/>
      <c r="L195" s="83"/>
      <c r="M195" s="12"/>
      <c r="N195" s="12"/>
      <c r="O195" s="12"/>
      <c r="P195" s="12"/>
      <c r="Q195" s="12"/>
      <c r="R195" s="12"/>
      <c r="S195" s="12"/>
      <c r="T195" s="12"/>
      <c r="U195" s="12"/>
      <c r="V195" s="12"/>
      <c r="W195" s="12"/>
      <c r="X195" s="12"/>
      <c r="Y195" s="12"/>
      <c r="Z195" s="12"/>
      <c r="AA195" s="12"/>
      <c r="AB195" s="12"/>
      <c r="AC195" s="12"/>
      <c r="AD195" s="12"/>
      <c r="AE195" s="12"/>
      <c r="AF195" s="12"/>
      <c r="AG195" s="12"/>
      <c r="AH195" s="12"/>
      <c r="AI195" s="12"/>
      <c r="AJ195" s="12"/>
      <c r="AK195" s="12"/>
      <c r="AL195" s="12"/>
      <c r="AM195" s="12"/>
      <c r="AN195" s="12"/>
      <c r="AO195" s="12"/>
      <c r="AP195" s="12"/>
      <c r="AQ195" s="12"/>
      <c r="AR195" s="12"/>
      <c r="AS195" s="12"/>
      <c r="AT195" s="12"/>
      <c r="AU195" s="12"/>
      <c r="AV195" s="12"/>
      <c r="AW195" s="12"/>
    </row>
    <row r="196" spans="1:49" s="15" customFormat="1" x14ac:dyDescent="0.35">
      <c r="A196" s="47" t="s">
        <v>167</v>
      </c>
      <c r="B196" s="43" t="s">
        <v>180</v>
      </c>
      <c r="C196" s="43">
        <v>10.66</v>
      </c>
      <c r="D196" s="44">
        <v>6.0999999999999999E-2</v>
      </c>
      <c r="E196" s="43">
        <f t="shared" si="18"/>
        <v>0.65025999999999995</v>
      </c>
      <c r="F196" s="45">
        <f>C196*(1+D196)</f>
        <v>11.31026</v>
      </c>
      <c r="G196" s="28">
        <v>5.1999999999999998E-2</v>
      </c>
      <c r="H196" s="46">
        <f t="shared" si="17"/>
        <v>11.898393519999999</v>
      </c>
      <c r="I196" s="36">
        <v>0.06</v>
      </c>
      <c r="J196" s="83">
        <f>(H196*I196)+H196</f>
        <v>12.612297131199998</v>
      </c>
      <c r="K196" s="84"/>
      <c r="L196" s="83">
        <v>45</v>
      </c>
      <c r="M196" s="11"/>
      <c r="N196" s="14"/>
      <c r="O196" s="14"/>
      <c r="P196" s="14"/>
      <c r="Q196" s="14"/>
      <c r="R196" s="14"/>
      <c r="S196" s="14"/>
      <c r="T196" s="14"/>
      <c r="U196" s="14"/>
      <c r="V196" s="14"/>
      <c r="W196" s="14"/>
      <c r="X196" s="14"/>
      <c r="Y196" s="14"/>
      <c r="Z196" s="14"/>
      <c r="AA196" s="14"/>
      <c r="AB196" s="14"/>
      <c r="AC196" s="14"/>
      <c r="AD196" s="14"/>
      <c r="AE196" s="14"/>
      <c r="AF196" s="14"/>
      <c r="AG196" s="14"/>
      <c r="AH196" s="14"/>
      <c r="AI196" s="14"/>
      <c r="AJ196" s="14"/>
      <c r="AK196" s="14"/>
      <c r="AL196" s="14"/>
      <c r="AM196" s="14"/>
      <c r="AN196" s="14"/>
      <c r="AO196" s="14"/>
      <c r="AP196" s="14"/>
      <c r="AQ196" s="14"/>
      <c r="AR196" s="14"/>
      <c r="AS196" s="14"/>
      <c r="AT196" s="14"/>
      <c r="AU196" s="14"/>
      <c r="AV196" s="14"/>
      <c r="AW196" s="14"/>
    </row>
    <row r="197" spans="1:49" s="15" customFormat="1" x14ac:dyDescent="0.35">
      <c r="A197" s="47"/>
      <c r="B197" s="43" t="s">
        <v>179</v>
      </c>
      <c r="C197" s="43"/>
      <c r="D197" s="44"/>
      <c r="E197" s="43"/>
      <c r="F197" s="45"/>
      <c r="G197" s="28"/>
      <c r="H197" s="46"/>
      <c r="I197" s="36"/>
      <c r="J197" s="83">
        <v>0</v>
      </c>
      <c r="K197" s="84"/>
      <c r="L197" s="83">
        <v>20</v>
      </c>
      <c r="M197" s="11"/>
      <c r="N197" s="14"/>
      <c r="O197" s="14"/>
      <c r="P197" s="14"/>
      <c r="Q197" s="14"/>
      <c r="R197" s="14"/>
      <c r="S197" s="14"/>
      <c r="T197" s="14"/>
      <c r="U197" s="14"/>
      <c r="V197" s="14"/>
      <c r="W197" s="14"/>
      <c r="X197" s="14"/>
      <c r="Y197" s="14"/>
      <c r="Z197" s="14"/>
      <c r="AA197" s="14"/>
      <c r="AB197" s="14"/>
      <c r="AC197" s="14"/>
      <c r="AD197" s="14"/>
      <c r="AE197" s="14"/>
      <c r="AF197" s="14"/>
      <c r="AG197" s="14"/>
      <c r="AH197" s="14"/>
      <c r="AI197" s="14"/>
      <c r="AJ197" s="14"/>
      <c r="AK197" s="14"/>
      <c r="AL197" s="14"/>
      <c r="AM197" s="14"/>
      <c r="AN197" s="14"/>
      <c r="AO197" s="14"/>
      <c r="AP197" s="14"/>
      <c r="AQ197" s="14"/>
      <c r="AR197" s="14"/>
      <c r="AS197" s="14"/>
      <c r="AT197" s="14"/>
      <c r="AU197" s="14"/>
      <c r="AV197" s="14"/>
      <c r="AW197" s="14"/>
    </row>
    <row r="198" spans="1:49" x14ac:dyDescent="0.35">
      <c r="A198" s="47" t="s">
        <v>74</v>
      </c>
      <c r="B198" s="43"/>
      <c r="C198" s="43">
        <v>159</v>
      </c>
      <c r="D198" s="44">
        <v>6.0999999999999999E-2</v>
      </c>
      <c r="E198" s="43">
        <f t="shared" si="18"/>
        <v>9.6989999999999998</v>
      </c>
      <c r="F198" s="45">
        <f>C198*(1+D198)</f>
        <v>168.69899999999998</v>
      </c>
      <c r="G198" s="28">
        <v>5.1999999999999998E-2</v>
      </c>
      <c r="H198" s="46">
        <f t="shared" si="17"/>
        <v>177.47134799999998</v>
      </c>
      <c r="I198" s="36">
        <v>0.06</v>
      </c>
      <c r="J198" s="83">
        <f t="shared" ref="J198:J205" si="19">(H198*I198)+H198</f>
        <v>188.11962887999996</v>
      </c>
      <c r="K198" s="84">
        <v>0.06</v>
      </c>
      <c r="L198" s="83">
        <v>199</v>
      </c>
      <c r="M198" s="11"/>
    </row>
    <row r="199" spans="1:49" x14ac:dyDescent="0.35">
      <c r="A199" s="47" t="s">
        <v>75</v>
      </c>
      <c r="B199" s="43"/>
      <c r="C199" s="43">
        <v>127.92</v>
      </c>
      <c r="D199" s="44">
        <v>6.0999999999999999E-2</v>
      </c>
      <c r="E199" s="43">
        <f t="shared" si="18"/>
        <v>7.8031199999999998</v>
      </c>
      <c r="F199" s="45">
        <f t="shared" ref="F199:F205" si="20">C199*(1+D199)</f>
        <v>135.72311999999999</v>
      </c>
      <c r="G199" s="28">
        <v>5.1999999999999998E-2</v>
      </c>
      <c r="H199" s="46">
        <f t="shared" si="17"/>
        <v>142.78072223999999</v>
      </c>
      <c r="I199" s="36">
        <v>0.06</v>
      </c>
      <c r="J199" s="83">
        <f t="shared" si="19"/>
        <v>151.34756557439999</v>
      </c>
      <c r="K199" s="84">
        <v>0.06</v>
      </c>
      <c r="L199" s="83">
        <v>160</v>
      </c>
      <c r="M199" s="11"/>
    </row>
    <row r="200" spans="1:49" x14ac:dyDescent="0.35">
      <c r="A200" s="115" t="s">
        <v>76</v>
      </c>
      <c r="B200" s="43" t="s">
        <v>77</v>
      </c>
      <c r="C200" s="43">
        <v>213.2</v>
      </c>
      <c r="D200" s="44">
        <v>6.0999999999999999E-2</v>
      </c>
      <c r="E200" s="43">
        <f t="shared" si="18"/>
        <v>13.005199999999999</v>
      </c>
      <c r="F200" s="45">
        <f t="shared" si="20"/>
        <v>226.20519999999996</v>
      </c>
      <c r="G200" s="28">
        <v>5.1999999999999998E-2</v>
      </c>
      <c r="H200" s="46">
        <f t="shared" si="17"/>
        <v>237.96787039999995</v>
      </c>
      <c r="I200" s="36">
        <v>0.06</v>
      </c>
      <c r="J200" s="83">
        <f t="shared" si="19"/>
        <v>252.24594262399995</v>
      </c>
      <c r="K200" s="84">
        <v>0.06</v>
      </c>
      <c r="L200" s="83">
        <v>268</v>
      </c>
      <c r="M200" s="11"/>
    </row>
    <row r="201" spans="1:49" x14ac:dyDescent="0.35">
      <c r="A201" s="116"/>
      <c r="B201" s="25" t="s">
        <v>78</v>
      </c>
      <c r="C201" s="25">
        <v>533</v>
      </c>
      <c r="D201" s="26">
        <v>6.0999999999999999E-2</v>
      </c>
      <c r="E201" s="25">
        <f t="shared" si="18"/>
        <v>32.512999999999998</v>
      </c>
      <c r="F201" s="31">
        <f t="shared" si="20"/>
        <v>565.51299999999992</v>
      </c>
      <c r="G201" s="28">
        <v>5.1999999999999998E-2</v>
      </c>
      <c r="H201" s="46">
        <f t="shared" si="17"/>
        <v>594.91967599999987</v>
      </c>
      <c r="I201" s="36">
        <v>0.06</v>
      </c>
      <c r="J201" s="83">
        <f t="shared" si="19"/>
        <v>630.61485655999991</v>
      </c>
      <c r="K201" s="84">
        <v>0.06</v>
      </c>
      <c r="L201" s="83">
        <v>669</v>
      </c>
      <c r="M201" s="11"/>
    </row>
    <row r="202" spans="1:49" x14ac:dyDescent="0.35">
      <c r="A202" s="117"/>
      <c r="B202" s="25" t="s">
        <v>79</v>
      </c>
      <c r="C202" s="25">
        <v>319.8</v>
      </c>
      <c r="D202" s="26">
        <v>6.0999999999999999E-2</v>
      </c>
      <c r="E202" s="25">
        <f t="shared" si="18"/>
        <v>19.5078</v>
      </c>
      <c r="F202" s="31">
        <f t="shared" si="20"/>
        <v>339.30779999999999</v>
      </c>
      <c r="G202" s="28">
        <v>5.1999999999999998E-2</v>
      </c>
      <c r="H202" s="46">
        <f t="shared" si="17"/>
        <v>356.9518056</v>
      </c>
      <c r="I202" s="36">
        <v>0.06</v>
      </c>
      <c r="J202" s="83">
        <f t="shared" si="19"/>
        <v>378.36891393600001</v>
      </c>
      <c r="K202" s="84">
        <v>0.06</v>
      </c>
      <c r="L202" s="83">
        <v>401</v>
      </c>
      <c r="M202" s="11"/>
    </row>
    <row r="203" spans="1:49" x14ac:dyDescent="0.35">
      <c r="A203" s="106" t="s">
        <v>80</v>
      </c>
      <c r="B203" s="59" t="s">
        <v>81</v>
      </c>
      <c r="C203" s="60">
        <v>319.8</v>
      </c>
      <c r="D203" s="61">
        <v>6.0999999999999999E-2</v>
      </c>
      <c r="E203" s="60">
        <f t="shared" si="18"/>
        <v>19.5078</v>
      </c>
      <c r="F203" s="62">
        <f t="shared" si="20"/>
        <v>339.30779999999999</v>
      </c>
      <c r="G203" s="63" t="s">
        <v>11</v>
      </c>
      <c r="H203" s="64">
        <v>180</v>
      </c>
      <c r="I203" s="63">
        <v>0.06</v>
      </c>
      <c r="J203" s="83">
        <f t="shared" si="19"/>
        <v>190.8</v>
      </c>
      <c r="K203" s="84"/>
      <c r="L203" s="83">
        <v>200</v>
      </c>
      <c r="M203" s="11"/>
    </row>
    <row r="204" spans="1:49" x14ac:dyDescent="0.35">
      <c r="A204" s="107"/>
      <c r="B204" s="60" t="s">
        <v>82</v>
      </c>
      <c r="C204" s="60">
        <v>533</v>
      </c>
      <c r="D204" s="61">
        <v>6.0999999999999999E-2</v>
      </c>
      <c r="E204" s="60">
        <f t="shared" si="18"/>
        <v>32.512999999999998</v>
      </c>
      <c r="F204" s="62">
        <f t="shared" si="20"/>
        <v>565.51299999999992</v>
      </c>
      <c r="G204" s="63" t="s">
        <v>11</v>
      </c>
      <c r="H204" s="64">
        <v>400</v>
      </c>
      <c r="I204" s="63">
        <v>0.06</v>
      </c>
      <c r="J204" s="83">
        <f t="shared" si="19"/>
        <v>424</v>
      </c>
      <c r="K204" s="84"/>
      <c r="L204" s="83">
        <v>500</v>
      </c>
      <c r="M204" s="11"/>
    </row>
    <row r="205" spans="1:49" x14ac:dyDescent="0.35">
      <c r="A205" s="108"/>
      <c r="B205" s="60" t="s">
        <v>83</v>
      </c>
      <c r="C205" s="60">
        <v>746.2</v>
      </c>
      <c r="D205" s="61">
        <v>6.0999999999999999E-2</v>
      </c>
      <c r="E205" s="60">
        <f t="shared" si="18"/>
        <v>45.5182</v>
      </c>
      <c r="F205" s="62">
        <f t="shared" si="20"/>
        <v>791.71820000000002</v>
      </c>
      <c r="G205" s="63" t="s">
        <v>11</v>
      </c>
      <c r="H205" s="64">
        <v>833</v>
      </c>
      <c r="I205" s="63">
        <v>0.06</v>
      </c>
      <c r="J205" s="83">
        <f t="shared" si="19"/>
        <v>882.98</v>
      </c>
      <c r="K205" s="84"/>
      <c r="L205" s="83">
        <v>1000</v>
      </c>
      <c r="M205" s="11"/>
    </row>
    <row r="206" spans="1:49" x14ac:dyDescent="0.35">
      <c r="A206" s="100" t="s">
        <v>84</v>
      </c>
      <c r="B206" s="101"/>
      <c r="C206" s="101"/>
      <c r="D206" s="101"/>
      <c r="E206" s="101"/>
      <c r="F206" s="101"/>
      <c r="G206" s="101"/>
      <c r="H206" s="102"/>
      <c r="I206" s="63"/>
      <c r="J206" s="86"/>
      <c r="K206" s="85"/>
      <c r="L206" s="85"/>
    </row>
    <row r="207" spans="1:49" ht="15.75" customHeight="1" x14ac:dyDescent="0.35">
      <c r="A207" s="65" t="s">
        <v>85</v>
      </c>
      <c r="B207" s="66" t="s">
        <v>86</v>
      </c>
      <c r="C207" s="60">
        <v>440</v>
      </c>
      <c r="D207" s="60" t="s">
        <v>87</v>
      </c>
      <c r="E207" s="60"/>
      <c r="F207" s="62">
        <v>440</v>
      </c>
      <c r="G207" s="63"/>
      <c r="H207" s="98" t="s">
        <v>119</v>
      </c>
      <c r="I207" s="63"/>
      <c r="J207" s="103" t="s">
        <v>119</v>
      </c>
      <c r="K207" s="87"/>
      <c r="L207" s="94" t="s">
        <v>119</v>
      </c>
    </row>
    <row r="208" spans="1:49" x14ac:dyDescent="0.35">
      <c r="A208" s="67" t="s">
        <v>88</v>
      </c>
      <c r="B208" s="66" t="s">
        <v>86</v>
      </c>
      <c r="C208" s="60">
        <v>1000</v>
      </c>
      <c r="D208" s="60" t="s">
        <v>87</v>
      </c>
      <c r="E208" s="60"/>
      <c r="F208" s="62">
        <v>1000</v>
      </c>
      <c r="G208" s="63"/>
      <c r="H208" s="99"/>
      <c r="I208" s="63"/>
      <c r="J208" s="104"/>
      <c r="K208" s="87"/>
      <c r="L208" s="95"/>
    </row>
    <row r="209" spans="1:49" ht="31" x14ac:dyDescent="0.35">
      <c r="A209" s="67" t="s">
        <v>89</v>
      </c>
      <c r="B209" s="66" t="s">
        <v>86</v>
      </c>
      <c r="C209" s="60" t="s">
        <v>90</v>
      </c>
      <c r="D209" s="60" t="s">
        <v>87</v>
      </c>
      <c r="E209" s="60"/>
      <c r="F209" s="62" t="s">
        <v>90</v>
      </c>
      <c r="G209" s="63"/>
      <c r="H209" s="64">
        <v>120</v>
      </c>
      <c r="I209" s="63"/>
      <c r="J209" s="88">
        <v>120</v>
      </c>
      <c r="K209" s="83"/>
      <c r="L209" s="83">
        <v>120</v>
      </c>
    </row>
    <row r="210" spans="1:49" ht="46.5" x14ac:dyDescent="0.35">
      <c r="A210" s="67" t="s">
        <v>91</v>
      </c>
      <c r="B210" s="66" t="s">
        <v>86</v>
      </c>
      <c r="C210" s="60" t="s">
        <v>92</v>
      </c>
      <c r="D210" s="60" t="s">
        <v>87</v>
      </c>
      <c r="E210" s="60"/>
      <c r="F210" s="62" t="s">
        <v>92</v>
      </c>
      <c r="G210" s="63"/>
      <c r="H210" s="64">
        <v>350</v>
      </c>
      <c r="I210" s="63"/>
      <c r="J210" s="88">
        <v>350</v>
      </c>
      <c r="K210" s="83"/>
      <c r="L210" s="83">
        <v>350</v>
      </c>
    </row>
    <row r="211" spans="1:49" s="5" customFormat="1" ht="31" x14ac:dyDescent="0.35">
      <c r="A211" s="67" t="s">
        <v>93</v>
      </c>
      <c r="B211" s="66" t="s">
        <v>94</v>
      </c>
      <c r="C211" s="60" t="s">
        <v>95</v>
      </c>
      <c r="D211" s="60" t="s">
        <v>87</v>
      </c>
      <c r="E211" s="60"/>
      <c r="F211" s="68" t="s">
        <v>95</v>
      </c>
      <c r="G211" s="63"/>
      <c r="H211" s="64">
        <v>120</v>
      </c>
      <c r="I211" s="63"/>
      <c r="J211" s="88">
        <v>120</v>
      </c>
      <c r="K211" s="83"/>
      <c r="L211" s="83">
        <v>120</v>
      </c>
      <c r="M211" s="8"/>
      <c r="N211" s="8"/>
      <c r="O211" s="8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  <c r="AA211" s="8"/>
      <c r="AB211" s="8"/>
      <c r="AC211" s="8"/>
      <c r="AD211" s="8"/>
      <c r="AE211" s="8"/>
      <c r="AF211" s="8"/>
      <c r="AG211" s="8"/>
      <c r="AH211" s="8"/>
      <c r="AI211" s="8"/>
      <c r="AJ211" s="8"/>
      <c r="AK211" s="8"/>
      <c r="AL211" s="8"/>
      <c r="AM211" s="8"/>
      <c r="AN211" s="8"/>
      <c r="AO211" s="8"/>
      <c r="AP211" s="8"/>
      <c r="AQ211" s="8"/>
      <c r="AR211" s="8"/>
      <c r="AS211" s="8"/>
      <c r="AT211" s="8"/>
      <c r="AU211" s="8"/>
      <c r="AV211" s="8"/>
      <c r="AW211" s="8"/>
    </row>
    <row r="212" spans="1:49" s="5" customFormat="1" ht="31" x14ac:dyDescent="0.35">
      <c r="A212" s="67" t="s">
        <v>96</v>
      </c>
      <c r="B212" s="66" t="s">
        <v>94</v>
      </c>
      <c r="C212" s="60" t="s">
        <v>97</v>
      </c>
      <c r="D212" s="60" t="s">
        <v>87</v>
      </c>
      <c r="E212" s="60"/>
      <c r="F212" s="68" t="s">
        <v>97</v>
      </c>
      <c r="G212" s="63"/>
      <c r="H212" s="64">
        <v>120</v>
      </c>
      <c r="I212" s="63"/>
      <c r="J212" s="88">
        <v>120</v>
      </c>
      <c r="K212" s="83"/>
      <c r="L212" s="83">
        <v>120</v>
      </c>
      <c r="M212" s="8"/>
      <c r="N212" s="8"/>
      <c r="O212" s="8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  <c r="AA212" s="8"/>
      <c r="AB212" s="8"/>
      <c r="AC212" s="8"/>
      <c r="AD212" s="8"/>
      <c r="AE212" s="8"/>
      <c r="AF212" s="8"/>
      <c r="AG212" s="8"/>
      <c r="AH212" s="8"/>
      <c r="AI212" s="8"/>
      <c r="AJ212" s="8"/>
      <c r="AK212" s="8"/>
      <c r="AL212" s="8"/>
      <c r="AM212" s="8"/>
      <c r="AN212" s="8"/>
      <c r="AO212" s="8"/>
      <c r="AP212" s="8"/>
      <c r="AQ212" s="8"/>
      <c r="AR212" s="8"/>
      <c r="AS212" s="8"/>
      <c r="AT212" s="8"/>
      <c r="AU212" s="8"/>
      <c r="AV212" s="8"/>
      <c r="AW212" s="8"/>
    </row>
    <row r="213" spans="1:49" s="5" customFormat="1" ht="46.5" x14ac:dyDescent="0.35">
      <c r="A213" s="67" t="s">
        <v>98</v>
      </c>
      <c r="B213" s="66" t="s">
        <v>94</v>
      </c>
      <c r="C213" s="60" t="s">
        <v>99</v>
      </c>
      <c r="D213" s="60" t="s">
        <v>87</v>
      </c>
      <c r="E213" s="60"/>
      <c r="F213" s="68" t="s">
        <v>99</v>
      </c>
      <c r="G213" s="63"/>
      <c r="H213" s="64">
        <v>120</v>
      </c>
      <c r="I213" s="63"/>
      <c r="J213" s="88">
        <v>120</v>
      </c>
      <c r="K213" s="83"/>
      <c r="L213" s="83">
        <v>120</v>
      </c>
      <c r="M213" s="8"/>
      <c r="N213" s="8"/>
      <c r="O213" s="8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  <c r="AA213" s="8"/>
      <c r="AB213" s="8"/>
      <c r="AC213" s="8"/>
      <c r="AD213" s="8"/>
      <c r="AE213" s="8"/>
      <c r="AF213" s="8"/>
      <c r="AG213" s="8"/>
      <c r="AH213" s="8"/>
      <c r="AI213" s="8"/>
      <c r="AJ213" s="8"/>
      <c r="AK213" s="8"/>
      <c r="AL213" s="8"/>
      <c r="AM213" s="8"/>
      <c r="AN213" s="8"/>
      <c r="AO213" s="8"/>
      <c r="AP213" s="8"/>
      <c r="AQ213" s="8"/>
      <c r="AR213" s="8"/>
      <c r="AS213" s="8"/>
      <c r="AT213" s="8"/>
      <c r="AU213" s="8"/>
      <c r="AV213" s="8"/>
      <c r="AW213" s="8"/>
    </row>
    <row r="214" spans="1:49" ht="46.5" x14ac:dyDescent="0.35">
      <c r="A214" s="67" t="s">
        <v>116</v>
      </c>
      <c r="B214" s="66" t="s">
        <v>101</v>
      </c>
      <c r="C214" s="60" t="s">
        <v>92</v>
      </c>
      <c r="D214" s="60" t="s">
        <v>87</v>
      </c>
      <c r="E214" s="60"/>
      <c r="F214" s="62" t="s">
        <v>92</v>
      </c>
      <c r="G214" s="63"/>
      <c r="H214" s="64">
        <v>1500</v>
      </c>
      <c r="I214" s="63"/>
      <c r="J214" s="88">
        <v>1500</v>
      </c>
      <c r="K214" s="83"/>
      <c r="L214" s="83">
        <v>1500</v>
      </c>
    </row>
    <row r="215" spans="1:49" ht="62" x14ac:dyDescent="0.35">
      <c r="A215" s="67" t="s">
        <v>100</v>
      </c>
      <c r="B215" s="66" t="s">
        <v>101</v>
      </c>
      <c r="C215" s="60" t="s">
        <v>92</v>
      </c>
      <c r="D215" s="60" t="s">
        <v>87</v>
      </c>
      <c r="E215" s="60"/>
      <c r="F215" s="62" t="s">
        <v>92</v>
      </c>
      <c r="G215" s="63"/>
      <c r="H215" s="64">
        <v>300</v>
      </c>
      <c r="I215" s="63"/>
      <c r="J215" s="88">
        <v>300</v>
      </c>
      <c r="K215" s="83"/>
      <c r="L215" s="83">
        <v>300</v>
      </c>
    </row>
    <row r="216" spans="1:49" ht="31" x14ac:dyDescent="0.35">
      <c r="A216" s="67" t="s">
        <v>102</v>
      </c>
      <c r="B216" s="66" t="s">
        <v>101</v>
      </c>
      <c r="C216" s="60" t="s">
        <v>95</v>
      </c>
      <c r="D216" s="60" t="s">
        <v>87</v>
      </c>
      <c r="E216" s="60"/>
      <c r="F216" s="68" t="s">
        <v>95</v>
      </c>
      <c r="G216" s="63"/>
      <c r="H216" s="64">
        <v>1500</v>
      </c>
      <c r="I216" s="63"/>
      <c r="J216" s="88">
        <v>1500</v>
      </c>
      <c r="K216" s="83"/>
      <c r="L216" s="83">
        <v>1500</v>
      </c>
    </row>
    <row r="217" spans="1:49" ht="62" x14ac:dyDescent="0.35">
      <c r="A217" s="67" t="s">
        <v>243</v>
      </c>
      <c r="B217" s="66" t="s">
        <v>101</v>
      </c>
      <c r="C217" s="60"/>
      <c r="D217" s="60"/>
      <c r="E217" s="60"/>
      <c r="F217" s="62"/>
      <c r="G217" s="63"/>
      <c r="H217" s="64"/>
      <c r="I217" s="63"/>
      <c r="J217" s="88">
        <v>800</v>
      </c>
      <c r="K217" s="83"/>
      <c r="L217" s="83">
        <v>800</v>
      </c>
    </row>
    <row r="218" spans="1:49" ht="46.5" x14ac:dyDescent="0.35">
      <c r="A218" s="67" t="s">
        <v>244</v>
      </c>
      <c r="B218" s="66" t="s">
        <v>101</v>
      </c>
      <c r="C218" s="60"/>
      <c r="D218" s="60"/>
      <c r="E218" s="60"/>
      <c r="F218" s="62"/>
      <c r="G218" s="63"/>
      <c r="H218" s="64"/>
      <c r="I218" s="63"/>
      <c r="J218" s="89">
        <v>300</v>
      </c>
      <c r="K218" s="83"/>
      <c r="L218" s="90">
        <v>300</v>
      </c>
    </row>
    <row r="219" spans="1:49" ht="46.5" x14ac:dyDescent="0.35">
      <c r="A219" s="67" t="s">
        <v>117</v>
      </c>
      <c r="B219" s="66" t="s">
        <v>101</v>
      </c>
      <c r="C219" s="60" t="s">
        <v>95</v>
      </c>
      <c r="D219" s="60" t="s">
        <v>87</v>
      </c>
      <c r="E219" s="60"/>
      <c r="F219" s="68" t="s">
        <v>95</v>
      </c>
      <c r="G219" s="63"/>
      <c r="H219" s="64">
        <v>300</v>
      </c>
      <c r="I219" s="63"/>
      <c r="J219" s="88">
        <v>300</v>
      </c>
      <c r="K219" s="83"/>
      <c r="L219" s="83">
        <v>300</v>
      </c>
    </row>
    <row r="220" spans="1:49" ht="76.5" customHeight="1" x14ac:dyDescent="0.35">
      <c r="A220" s="67" t="s">
        <v>103</v>
      </c>
      <c r="B220" s="66" t="s">
        <v>101</v>
      </c>
      <c r="C220" s="60" t="s">
        <v>104</v>
      </c>
      <c r="D220" s="60" t="s">
        <v>87</v>
      </c>
      <c r="E220" s="60"/>
      <c r="F220" s="62" t="s">
        <v>104</v>
      </c>
      <c r="G220" s="63"/>
      <c r="H220" s="64">
        <v>700</v>
      </c>
      <c r="I220" s="63"/>
      <c r="J220" s="91">
        <v>1500</v>
      </c>
      <c r="K220" s="83"/>
      <c r="L220" s="92">
        <v>1500</v>
      </c>
    </row>
    <row r="221" spans="1:49" x14ac:dyDescent="0.35">
      <c r="A221" s="65"/>
      <c r="B221" s="65" t="s">
        <v>122</v>
      </c>
      <c r="C221" s="65"/>
      <c r="D221" s="65"/>
      <c r="E221" s="65"/>
      <c r="F221" s="69"/>
      <c r="G221" s="70"/>
      <c r="H221" s="71"/>
      <c r="I221" s="70"/>
      <c r="J221" s="88"/>
      <c r="K221" s="83"/>
      <c r="L221" s="83"/>
    </row>
    <row r="222" spans="1:49" x14ac:dyDescent="0.35">
      <c r="A222" s="60" t="s">
        <v>126</v>
      </c>
      <c r="B222" s="60" t="s">
        <v>127</v>
      </c>
      <c r="C222" s="60"/>
      <c r="D222" s="60"/>
      <c r="E222" s="60"/>
      <c r="F222" s="72"/>
      <c r="G222" s="63"/>
      <c r="H222" s="73"/>
      <c r="I222" s="63"/>
      <c r="J222" s="92">
        <v>213</v>
      </c>
      <c r="K222" s="83"/>
      <c r="L222" s="92">
        <v>213</v>
      </c>
    </row>
    <row r="223" spans="1:49" x14ac:dyDescent="0.35">
      <c r="A223" s="60"/>
      <c r="B223" s="60" t="s">
        <v>132</v>
      </c>
      <c r="C223" s="60"/>
      <c r="D223" s="60"/>
      <c r="E223" s="60"/>
      <c r="F223" s="72"/>
      <c r="G223" s="63"/>
      <c r="H223" s="73"/>
      <c r="I223" s="63"/>
      <c r="J223" s="92">
        <v>69</v>
      </c>
      <c r="K223" s="83"/>
      <c r="L223" s="92">
        <v>69</v>
      </c>
    </row>
    <row r="224" spans="1:49" x14ac:dyDescent="0.35">
      <c r="A224" s="60"/>
      <c r="B224" s="60" t="s">
        <v>131</v>
      </c>
      <c r="C224" s="60"/>
      <c r="D224" s="60"/>
      <c r="E224" s="60"/>
      <c r="F224" s="72"/>
      <c r="G224" s="63"/>
      <c r="H224" s="73"/>
      <c r="I224" s="63"/>
      <c r="J224" s="92">
        <v>180</v>
      </c>
      <c r="K224" s="83"/>
      <c r="L224" s="92">
        <v>180</v>
      </c>
    </row>
    <row r="225" spans="1:12" x14ac:dyDescent="0.35">
      <c r="A225" s="60" t="s">
        <v>128</v>
      </c>
      <c r="B225" s="60" t="s">
        <v>134</v>
      </c>
      <c r="C225" s="60"/>
      <c r="D225" s="60"/>
      <c r="E225" s="60"/>
      <c r="F225" s="72"/>
      <c r="G225" s="63"/>
      <c r="H225" s="73"/>
      <c r="I225" s="63"/>
      <c r="J225" s="92">
        <v>216</v>
      </c>
      <c r="K225" s="83"/>
      <c r="L225" s="92">
        <v>216</v>
      </c>
    </row>
    <row r="226" spans="1:12" x14ac:dyDescent="0.35">
      <c r="A226" s="60"/>
      <c r="B226" s="60" t="s">
        <v>133</v>
      </c>
      <c r="C226" s="60"/>
      <c r="D226" s="60"/>
      <c r="E226" s="60"/>
      <c r="F226" s="72"/>
      <c r="G226" s="63"/>
      <c r="H226" s="73"/>
      <c r="I226" s="63"/>
      <c r="J226" s="92">
        <v>312</v>
      </c>
      <c r="K226" s="83"/>
      <c r="L226" s="92">
        <v>312</v>
      </c>
    </row>
    <row r="227" spans="1:12" x14ac:dyDescent="0.35">
      <c r="A227" s="60" t="s">
        <v>129</v>
      </c>
      <c r="B227" s="60" t="s">
        <v>130</v>
      </c>
      <c r="C227" s="60"/>
      <c r="D227" s="60"/>
      <c r="E227" s="60"/>
      <c r="F227" s="72"/>
      <c r="G227" s="63"/>
      <c r="H227" s="73"/>
      <c r="I227" s="63"/>
      <c r="J227" s="92">
        <v>324</v>
      </c>
      <c r="K227" s="83"/>
      <c r="L227" s="92">
        <v>324</v>
      </c>
    </row>
    <row r="228" spans="1:12" x14ac:dyDescent="0.35">
      <c r="A228" s="60"/>
      <c r="B228" s="60" t="s">
        <v>135</v>
      </c>
      <c r="C228" s="60"/>
      <c r="D228" s="60"/>
      <c r="E228" s="60"/>
      <c r="F228" s="72"/>
      <c r="G228" s="63"/>
      <c r="H228" s="73"/>
      <c r="I228" s="63"/>
      <c r="J228" s="92">
        <v>420</v>
      </c>
      <c r="K228" s="83"/>
      <c r="L228" s="92">
        <v>420</v>
      </c>
    </row>
    <row r="229" spans="1:12" x14ac:dyDescent="0.35">
      <c r="A229" s="60"/>
      <c r="B229" s="60" t="s">
        <v>136</v>
      </c>
      <c r="C229" s="60"/>
      <c r="D229" s="60"/>
      <c r="E229" s="60"/>
      <c r="F229" s="72"/>
      <c r="G229" s="63"/>
      <c r="H229" s="73"/>
      <c r="I229" s="63"/>
      <c r="J229" s="92">
        <v>96</v>
      </c>
      <c r="K229" s="83"/>
      <c r="L229" s="92">
        <v>96</v>
      </c>
    </row>
    <row r="230" spans="1:12" x14ac:dyDescent="0.35">
      <c r="A230" s="65"/>
      <c r="B230" s="65"/>
      <c r="C230" s="65"/>
      <c r="D230" s="65"/>
      <c r="E230" s="65"/>
      <c r="F230" s="69"/>
      <c r="G230" s="70"/>
      <c r="H230" s="71"/>
      <c r="I230" s="70"/>
      <c r="J230" s="83"/>
      <c r="K230" s="83"/>
      <c r="L230" s="83"/>
    </row>
  </sheetData>
  <mergeCells count="19">
    <mergeCell ref="I2:L9"/>
    <mergeCell ref="A203:A205"/>
    <mergeCell ref="A114:A122"/>
    <mergeCell ref="A123:A131"/>
    <mergeCell ref="A132:A144"/>
    <mergeCell ref="A174:A183"/>
    <mergeCell ref="A200:A202"/>
    <mergeCell ref="A111:A113"/>
    <mergeCell ref="B10:C10"/>
    <mergeCell ref="A66:A110"/>
    <mergeCell ref="A145:H145"/>
    <mergeCell ref="A41:A42"/>
    <mergeCell ref="A30:A38"/>
    <mergeCell ref="A146:A172"/>
    <mergeCell ref="L207:L208"/>
    <mergeCell ref="A51:A65"/>
    <mergeCell ref="H207:H208"/>
    <mergeCell ref="A206:H206"/>
    <mergeCell ref="J207:J208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CFO</cp:lastModifiedBy>
  <dcterms:created xsi:type="dcterms:W3CDTF">2018-03-02T13:10:24Z</dcterms:created>
  <dcterms:modified xsi:type="dcterms:W3CDTF">2020-06-21T06:44:45Z</dcterms:modified>
</cp:coreProperties>
</file>